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19440" windowHeight="7995" activeTab="2"/>
  </bookViews>
  <sheets>
    <sheet name="PLANILHA" sheetId="2" r:id="rId1"/>
    <sheet name="CRONOGRAMA" sheetId="1" r:id="rId2"/>
    <sheet name="BDI" sheetId="6" r:id="rId3"/>
    <sheet name="MEM DESC" sheetId="7" r:id="rId4"/>
    <sheet name="MEM CALC" sheetId="9" r:id="rId5"/>
    <sheet name="COMP" sheetId="10" r:id="rId6"/>
    <sheet name="COMP 01" sheetId="11" r:id="rId7"/>
    <sheet name="COMP 02" sheetId="12" r:id="rId8"/>
  </sheets>
  <externalReferences>
    <externalReference r:id="rId9"/>
  </externalReferences>
  <definedNames>
    <definedName name="aa" localSheetId="5">#REF!</definedName>
    <definedName name="aa" localSheetId="4">#REF!</definedName>
    <definedName name="aa" localSheetId="3">#REF!</definedName>
    <definedName name="aa" localSheetId="0">#REF!</definedName>
    <definedName name="aa">#REF!</definedName>
    <definedName name="AB" localSheetId="5">#REF!</definedName>
    <definedName name="AB" localSheetId="4">#REF!</definedName>
    <definedName name="AB" localSheetId="3">#REF!</definedName>
    <definedName name="AB" localSheetId="0">#REF!</definedName>
    <definedName name="AB">#REF!</definedName>
    <definedName name="_xlnm.Print_Area" localSheetId="2">BDI!$A$1:$J$53</definedName>
    <definedName name="_xlnm.Print_Area" localSheetId="5">COMP!$A$1:$D$39</definedName>
    <definedName name="_xlnm.Print_Area" localSheetId="1">CRONOGRAMA!$A$1:$O$28</definedName>
    <definedName name="_xlnm.Print_Area" localSheetId="4">'MEM CALC'!$A$1:$E$54</definedName>
    <definedName name="_xlnm.Print_Area" localSheetId="3">'MEM DESC'!$A$1:$E$38</definedName>
    <definedName name="_xlnm.Print_Area" localSheetId="0">PLANILHA!$A$1:$H$45</definedName>
    <definedName name="_xlnm.Database" localSheetId="5">#REF!</definedName>
    <definedName name="_xlnm.Database" localSheetId="4">#REF!</definedName>
    <definedName name="_xlnm.Database" localSheetId="3">#REF!</definedName>
    <definedName name="_xlnm.Database" localSheetId="0">#REF!</definedName>
    <definedName name="_xlnm.Database">#REF!</definedName>
    <definedName name="desagio" localSheetId="5">#REF!</definedName>
    <definedName name="desagio" localSheetId="4">#REF!</definedName>
    <definedName name="desagio" localSheetId="3">#REF!</definedName>
    <definedName name="desagio" localSheetId="0">#REF!</definedName>
    <definedName name="desagio">#REF!</definedName>
    <definedName name="DTF" localSheetId="5">#REF!</definedName>
    <definedName name="DTF" localSheetId="4">#REF!</definedName>
    <definedName name="DTF" localSheetId="3">#REF!</definedName>
    <definedName name="DTF" localSheetId="0">#REF!</definedName>
    <definedName name="DTF">#REF!</definedName>
    <definedName name="DTI" localSheetId="5">#REF!</definedName>
    <definedName name="DTI" localSheetId="4">#REF!</definedName>
    <definedName name="DTI" localSheetId="3">#REF!</definedName>
    <definedName name="DTI" localSheetId="0">#REF!</definedName>
    <definedName name="DTI">#REF!</definedName>
    <definedName name="Excel_BuiltIn_Print_Titles_2" localSheetId="5">#REF!</definedName>
    <definedName name="Excel_BuiltIn_Print_Titles_2" localSheetId="4">#REF!</definedName>
    <definedName name="Excel_BuiltIn_Print_Titles_2" localSheetId="3">#REF!</definedName>
    <definedName name="Excel_BuiltIn_Print_Titles_2" localSheetId="0">#REF!</definedName>
    <definedName name="Excel_BuiltIn_Print_Titles_2">#REF!</definedName>
    <definedName name="ir" localSheetId="5">#REF!</definedName>
    <definedName name="ir" localSheetId="4">#REF!</definedName>
    <definedName name="ir" localSheetId="3">#REF!</definedName>
    <definedName name="ir" localSheetId="0">#REF!</definedName>
    <definedName name="ir">#REF!</definedName>
    <definedName name="Mecanica" localSheetId="5">#REF!</definedName>
    <definedName name="Mecanica" localSheetId="4">#REF!</definedName>
    <definedName name="Mecanica" localSheetId="3">#REF!</definedName>
    <definedName name="Mecanica" localSheetId="0">#REF!</definedName>
    <definedName name="Mecanica">#REF!</definedName>
    <definedName name="NOIN" localSheetId="5">#REF!</definedName>
    <definedName name="NOIN" localSheetId="4">#REF!</definedName>
    <definedName name="NOIN" localSheetId="3">#REF!</definedName>
    <definedName name="NOIN" localSheetId="0">#REF!</definedName>
    <definedName name="NOIN">#REF!</definedName>
    <definedName name="PAR" localSheetId="5">#REF!</definedName>
    <definedName name="PAR" localSheetId="4">#REF!</definedName>
    <definedName name="PAR" localSheetId="3">#REF!</definedName>
    <definedName name="PAR" localSheetId="0">#REF!</definedName>
    <definedName name="PAR">#REF!</definedName>
    <definedName name="pp" localSheetId="5">#REF!</definedName>
    <definedName name="pp" localSheetId="4">#REF!</definedName>
    <definedName name="pp" localSheetId="3">#REF!</definedName>
    <definedName name="pp" localSheetId="0">#REF!</definedName>
    <definedName name="pp">#REF!</definedName>
    <definedName name="PPUMO" localSheetId="5">'[1]Orçamento Básico'!#REF!</definedName>
    <definedName name="PPUMO" localSheetId="4">'[1]Orçamento Básico'!#REF!</definedName>
    <definedName name="PPUMO" localSheetId="3">'[1]Orçamento Básico'!#REF!</definedName>
    <definedName name="PPUMO" localSheetId="0">'[1]Orçamento Básico'!#REF!</definedName>
    <definedName name="PPUMO">'[1]Orçamento Básico'!#REF!</definedName>
    <definedName name="PU" localSheetId="5">#REF!</definedName>
    <definedName name="PU" localSheetId="4">#REF!</definedName>
    <definedName name="PU" localSheetId="3">#REF!</definedName>
    <definedName name="PU" localSheetId="0">#REF!</definedName>
    <definedName name="PU">#REF!</definedName>
    <definedName name="PUM" localSheetId="5">'[1]Orçamento Básico'!#REF!</definedName>
    <definedName name="PUM" localSheetId="4">'[1]Orçamento Básico'!#REF!</definedName>
    <definedName name="PUM" localSheetId="3">'[1]Orçamento Básico'!#REF!</definedName>
    <definedName name="PUM" localSheetId="0">'[1]Orçamento Básico'!#REF!</definedName>
    <definedName name="PUM">'[1]Orçamento Básico'!#REF!</definedName>
    <definedName name="PUMO" localSheetId="5">'[1]Orçamento Básico'!#REF!</definedName>
    <definedName name="PUMO" localSheetId="4">'[1]Orçamento Básico'!#REF!</definedName>
    <definedName name="PUMO" localSheetId="3">'[1]Orçamento Básico'!#REF!</definedName>
    <definedName name="PUMO" localSheetId="0">'[1]Orçamento Básico'!#REF!</definedName>
    <definedName name="PUMO">'[1]Orçamento Básico'!#REF!</definedName>
    <definedName name="QF" localSheetId="5">#REF!</definedName>
    <definedName name="QF" localSheetId="4">#REF!</definedName>
    <definedName name="QF" localSheetId="3">#REF!</definedName>
    <definedName name="QF" localSheetId="0">#REF!</definedName>
    <definedName name="QF">#REF!</definedName>
    <definedName name="QI" localSheetId="5">#REF!</definedName>
    <definedName name="QI" localSheetId="4">#REF!</definedName>
    <definedName name="QI" localSheetId="3">#REF!</definedName>
    <definedName name="QI" localSheetId="0">#REF!</definedName>
    <definedName name="QI">#REF!</definedName>
    <definedName name="QTDE" localSheetId="5">#REF!</definedName>
    <definedName name="QTDE" localSheetId="4">#REF!</definedName>
    <definedName name="QTDE" localSheetId="3">#REF!</definedName>
    <definedName name="QTDE" localSheetId="0">#REF!</definedName>
    <definedName name="QTDE">#REF!</definedName>
    <definedName name="STM" localSheetId="5">'[1]Orçamento Básico'!#REF!</definedName>
    <definedName name="STM" localSheetId="4">'[1]Orçamento Básico'!#REF!</definedName>
    <definedName name="STM" localSheetId="3">'[1]Orçamento Básico'!#REF!</definedName>
    <definedName name="STM" localSheetId="0">'[1]Orçamento Básico'!#REF!</definedName>
    <definedName name="STM">'[1]Orçamento Básico'!#REF!</definedName>
    <definedName name="STMM" localSheetId="5">'[1]Orçamento Básico'!#REF!</definedName>
    <definedName name="STMM" localSheetId="4">'[1]Orçamento Básico'!#REF!</definedName>
    <definedName name="STMM" localSheetId="3">'[1]Orçamento Básico'!#REF!</definedName>
    <definedName name="STMM" localSheetId="0">'[1]Orçamento Básico'!#REF!</definedName>
    <definedName name="STMM">'[1]Orçamento Básico'!#REF!</definedName>
    <definedName name="STMO" localSheetId="5">'[1]Orçamento Básico'!#REF!</definedName>
    <definedName name="STMO" localSheetId="4">'[1]Orçamento Básico'!#REF!</definedName>
    <definedName name="STMO" localSheetId="3">'[1]Orçamento Básico'!#REF!</definedName>
    <definedName name="STMO" localSheetId="0">'[1]Orçamento Básico'!#REF!</definedName>
    <definedName name="STMO">'[1]Orçamento Básico'!#REF!</definedName>
    <definedName name="STMO1" localSheetId="5">'[1]Orçamento Básico'!#REF!</definedName>
    <definedName name="STMO1" localSheetId="4">'[1]Orçamento Básico'!#REF!</definedName>
    <definedName name="STMO1" localSheetId="3">'[1]Orçamento Básico'!#REF!</definedName>
    <definedName name="STMO1" localSheetId="0">'[1]Orçamento Básico'!#REF!</definedName>
    <definedName name="STMO1">'[1]Orçamento Básico'!#REF!</definedName>
    <definedName name="taxa" localSheetId="5">#REF!</definedName>
    <definedName name="taxa" localSheetId="4">#REF!</definedName>
    <definedName name="taxa" localSheetId="3">#REF!</definedName>
    <definedName name="taxa" localSheetId="0">#REF!</definedName>
    <definedName name="taxa">#REF!</definedName>
    <definedName name="_xlnm.Print_Titles" localSheetId="5">COMP!$1:$7</definedName>
    <definedName name="_xlnm.Print_Titles" localSheetId="4">'MEM CALC'!$1:$7</definedName>
    <definedName name="_xlnm.Print_Titles" localSheetId="3">'MEM DESC'!$1:$7</definedName>
    <definedName name="_xlnm.Print_Titles" localSheetId="0">PLANILHA!$1:$13</definedName>
    <definedName name="total" localSheetId="5">#REF!</definedName>
    <definedName name="total" localSheetId="4">#REF!</definedName>
    <definedName name="total" localSheetId="3">#REF!</definedName>
    <definedName name="total" localSheetId="0">#REF!</definedName>
    <definedName name="total">#REF!</definedName>
    <definedName name="Volume" localSheetId="5">#REF!</definedName>
    <definedName name="Volume" localSheetId="4">#REF!</definedName>
    <definedName name="Volume" localSheetId="3">#REF!</definedName>
    <definedName name="Volume" localSheetId="0">#REF!</definedName>
    <definedName name="Volume">#REF!</definedName>
    <definedName name="vpf" localSheetId="5">#REF!</definedName>
    <definedName name="vpf" localSheetId="4">#REF!</definedName>
    <definedName name="vpf" localSheetId="3">#REF!</definedName>
    <definedName name="vpf" localSheetId="0">#REF!</definedName>
    <definedName name="vpf">#REF!</definedName>
    <definedName name="vpi" localSheetId="5">#REF!</definedName>
    <definedName name="vpi" localSheetId="4">#REF!</definedName>
    <definedName name="vpi" localSheetId="3">#REF!</definedName>
    <definedName name="vpi" localSheetId="0">#REF!</definedName>
    <definedName name="vpi">#REF!</definedName>
  </definedNames>
  <calcPr calcId="145621"/>
</workbook>
</file>

<file path=xl/calcChain.xml><?xml version="1.0" encoding="utf-8"?>
<calcChain xmlns="http://schemas.openxmlformats.org/spreadsheetml/2006/main">
  <c r="G31" i="9" l="1"/>
  <c r="G30" i="9" l="1"/>
  <c r="E27" i="2"/>
  <c r="G32" i="2" l="1"/>
  <c r="H32" i="2" s="1"/>
  <c r="G29" i="2"/>
  <c r="G28" i="2"/>
  <c r="G27" i="2"/>
  <c r="G26" i="2"/>
  <c r="G23" i="2"/>
  <c r="G22" i="2"/>
  <c r="G16" i="2"/>
  <c r="G17" i="2"/>
  <c r="G18" i="2"/>
  <c r="G19" i="2"/>
  <c r="G15" i="2"/>
  <c r="H15" i="2" s="1"/>
  <c r="E23" i="2" l="1"/>
  <c r="H23" i="2" s="1"/>
  <c r="G32" i="9"/>
  <c r="G21" i="9"/>
  <c r="G20" i="9"/>
  <c r="E22" i="2"/>
  <c r="G13" i="9"/>
  <c r="G12" i="9"/>
  <c r="G11" i="9"/>
  <c r="H18" i="2"/>
  <c r="H19" i="2"/>
  <c r="G29" i="9"/>
  <c r="I191" i="12"/>
  <c r="E186" i="12"/>
  <c r="E185" i="12"/>
  <c r="E184" i="12"/>
  <c r="E183" i="12"/>
  <c r="E178" i="12"/>
  <c r="E177" i="12"/>
  <c r="E176" i="12"/>
  <c r="E175" i="12"/>
  <c r="E170" i="12"/>
  <c r="E169" i="12"/>
  <c r="E168" i="12"/>
  <c r="E167" i="12"/>
  <c r="E162" i="12"/>
  <c r="E161" i="12"/>
  <c r="E160" i="12"/>
  <c r="E159" i="12"/>
  <c r="E154" i="12"/>
  <c r="E153" i="12"/>
  <c r="E152" i="12"/>
  <c r="E151" i="12"/>
  <c r="E146" i="12"/>
  <c r="E145" i="12"/>
  <c r="E144" i="12"/>
  <c r="E143" i="12"/>
  <c r="E138" i="12"/>
  <c r="E137" i="12"/>
  <c r="E136" i="12"/>
  <c r="E135" i="12"/>
  <c r="E130" i="12"/>
  <c r="E129" i="12"/>
  <c r="E128" i="12"/>
  <c r="E127" i="12"/>
  <c r="E122" i="12"/>
  <c r="E121" i="12"/>
  <c r="E120" i="12"/>
  <c r="E119" i="12"/>
  <c r="E114" i="12"/>
  <c r="E113" i="12"/>
  <c r="E112" i="12"/>
  <c r="E111" i="12"/>
  <c r="E106" i="12"/>
  <c r="E105" i="12"/>
  <c r="E104" i="12"/>
  <c r="E103" i="12"/>
  <c r="E98" i="12"/>
  <c r="E97" i="12"/>
  <c r="E96" i="12"/>
  <c r="E95" i="12"/>
  <c r="E90" i="12"/>
  <c r="E89" i="12"/>
  <c r="E88" i="12"/>
  <c r="E87" i="12"/>
  <c r="E82" i="12"/>
  <c r="E81" i="12"/>
  <c r="E80" i="12"/>
  <c r="E79" i="12"/>
  <c r="E74" i="12"/>
  <c r="E73" i="12"/>
  <c r="E72" i="12"/>
  <c r="E71" i="12"/>
  <c r="E66" i="12"/>
  <c r="E65" i="12"/>
  <c r="E64" i="12"/>
  <c r="E63" i="12"/>
  <c r="E58" i="12"/>
  <c r="E57" i="12"/>
  <c r="E56" i="12"/>
  <c r="E55" i="12"/>
  <c r="E50" i="12"/>
  <c r="E49" i="12"/>
  <c r="E48" i="12"/>
  <c r="E47" i="12"/>
  <c r="E42" i="12"/>
  <c r="E41" i="12"/>
  <c r="E40" i="12"/>
  <c r="E39" i="12"/>
  <c r="E34" i="12"/>
  <c r="E33" i="12"/>
  <c r="E32" i="12"/>
  <c r="E31" i="12"/>
  <c r="E26" i="12"/>
  <c r="E25" i="12"/>
  <c r="E24" i="12"/>
  <c r="E23" i="12"/>
  <c r="E18" i="12"/>
  <c r="E17" i="12"/>
  <c r="E16" i="12"/>
  <c r="E15" i="12"/>
  <c r="E10" i="12"/>
  <c r="E9" i="12"/>
  <c r="E4" i="12"/>
  <c r="E3" i="12"/>
  <c r="E190" i="12" s="1"/>
  <c r="E51" i="11" l="1"/>
  <c r="B41" i="11"/>
  <c r="B44" i="11" s="1"/>
  <c r="H36" i="11"/>
  <c r="E36" i="11"/>
  <c r="A36" i="11"/>
  <c r="H28" i="2" l="1"/>
  <c r="H16" i="2" l="1"/>
  <c r="H26" i="2" l="1"/>
  <c r="H17" i="2" l="1"/>
  <c r="H27" i="2"/>
  <c r="H29" i="2"/>
  <c r="H22" i="2"/>
  <c r="H24" i="2" s="1"/>
  <c r="J16" i="6"/>
  <c r="J15" i="6"/>
  <c r="J14" i="6"/>
  <c r="J13" i="6"/>
  <c r="B15" i="1"/>
  <c r="B14" i="1"/>
  <c r="B13" i="1"/>
  <c r="B12" i="1"/>
  <c r="H30" i="2" l="1"/>
  <c r="H20" i="2"/>
  <c r="H33" i="2"/>
  <c r="D43" i="6"/>
  <c r="C12" i="1" l="1"/>
  <c r="I12" i="1" s="1"/>
  <c r="C14" i="1"/>
  <c r="I14" i="1" s="1"/>
  <c r="C15" i="1"/>
  <c r="I15" i="1" s="1"/>
  <c r="C13" i="1"/>
  <c r="H35" i="2"/>
  <c r="G12" i="1" l="1"/>
  <c r="E12" i="1"/>
  <c r="C17" i="1"/>
  <c r="E14" i="1"/>
  <c r="G14" i="1"/>
  <c r="G15" i="1"/>
  <c r="E15" i="1"/>
  <c r="G13" i="1"/>
  <c r="E13" i="1"/>
  <c r="I13" i="1"/>
  <c r="E17" i="1" l="1"/>
  <c r="D17" i="1" s="1"/>
  <c r="O15" i="1"/>
  <c r="O12" i="1"/>
  <c r="G17" i="1"/>
  <c r="F17" i="1" s="1"/>
  <c r="O13" i="1"/>
  <c r="I17" i="1"/>
  <c r="H17" i="1" s="1"/>
  <c r="O14" i="1"/>
  <c r="O17" i="1" l="1"/>
</calcChain>
</file>

<file path=xl/sharedStrings.xml><?xml version="1.0" encoding="utf-8"?>
<sst xmlns="http://schemas.openxmlformats.org/spreadsheetml/2006/main" count="570" uniqueCount="255">
  <si>
    <t xml:space="preserve">ITEM </t>
  </si>
  <si>
    <t>DISCRIMINAÇÃO</t>
  </si>
  <si>
    <t>%</t>
  </si>
  <si>
    <t>R$</t>
  </si>
  <si>
    <t>1º MÊS</t>
  </si>
  <si>
    <t>2º MÊS</t>
  </si>
  <si>
    <t>3º MÊS</t>
  </si>
  <si>
    <t>TOTAL</t>
  </si>
  <si>
    <t>SERVIÇOS PRELIMINARES</t>
  </si>
  <si>
    <t>SERVIÇO EM TERRA</t>
  </si>
  <si>
    <t>Código</t>
  </si>
  <si>
    <t>Descrição</t>
  </si>
  <si>
    <t>Unidade</t>
  </si>
  <si>
    <t>Quantidade</t>
  </si>
  <si>
    <t>Preço Total</t>
  </si>
  <si>
    <t>.</t>
  </si>
  <si>
    <t>PLACA DE OBRA EM CHAPA DE ACO GALVANIZADO</t>
  </si>
  <si>
    <t>M²</t>
  </si>
  <si>
    <t>Total de Serviços Preliminares:</t>
  </si>
  <si>
    <t>M³</t>
  </si>
  <si>
    <t>PLANILHA DE ORÇAMENTO</t>
  </si>
  <si>
    <t>VALOR</t>
  </si>
  <si>
    <t>Valor total (com BDI):</t>
  </si>
  <si>
    <t>Total da Limpeza Final:</t>
  </si>
  <si>
    <t>LIMPEZA DA OBRA</t>
  </si>
  <si>
    <t>CRONOGRAMA FISICO-FINANCEIRO</t>
  </si>
  <si>
    <t>CALÇADA</t>
  </si>
  <si>
    <t>_______________________________</t>
  </si>
  <si>
    <t>COMPOSIÇÃO DO BDI (Bonificações e Despesas Indiretas)</t>
  </si>
  <si>
    <t>1) DESPESAS FINANCEIRAS - ( 0,00% a 1,2%)</t>
  </si>
  <si>
    <t xml:space="preserve">Riscos, administ. Central, administ., Garantia </t>
  </si>
  <si>
    <t>2) RISCOS  -  ( 0,00% A 2,05%)</t>
  </si>
  <si>
    <t>Despesas financeiras</t>
  </si>
  <si>
    <t>Bonificação/lucro</t>
  </si>
  <si>
    <t>COFIS/PIS/ISS/CPMF</t>
  </si>
  <si>
    <t>3) TAXA DE ADMINISTRAÇÃO - ESCRITÓRIO CENTRAL - ( 0,11% a 8,03%)</t>
  </si>
  <si>
    <t>4) BONIFICAÇÃO / LUCRO  - ( 3,83% a 9,96%)</t>
  </si>
  <si>
    <t>5) GARANTIA - ( 0,00% a 0,42%)</t>
  </si>
  <si>
    <t>7) Impostos - tais itens podem variar, mas principalmente o ISS, que pode ser isento,</t>
  </si>
  <si>
    <t>ou variar até 5%, porem deduzindo-se o valor dos materiais aplicados o que corresponde em torno de 2 a 3 %.</t>
  </si>
  <si>
    <t xml:space="preserve">   Intervalo total admissível (6,03% a 9,03%)</t>
  </si>
  <si>
    <t>COFINS=</t>
  </si>
  <si>
    <t>PIS=</t>
  </si>
  <si>
    <t>ISS=</t>
  </si>
  <si>
    <t>CPMF=</t>
  </si>
  <si>
    <t>BDI =</t>
  </si>
  <si>
    <t>Conforme o Acórdão 2622/2013 – TCU – Plenário</t>
  </si>
  <si>
    <r>
      <t xml:space="preserve">OBRA: </t>
    </r>
    <r>
      <rPr>
        <b/>
        <sz val="10"/>
        <color indexed="8"/>
        <rFont val="Arial"/>
        <family val="2"/>
      </rPr>
      <t>CONSTRUÇÃO DE CALÇADAS NAS RUAS DA CIDADE DE OUVIDOR, PARA MELHORIA DA ACESSIBILIDADE E TRAFEGO DE PEDESTRES PELAS VIAS.</t>
    </r>
  </si>
  <si>
    <t>PREFEITURA MUNICIPAL DE OUVIDOR - GO</t>
  </si>
  <si>
    <t>OMAR CARDOSO ROSA FILHO</t>
  </si>
  <si>
    <t>ENGENHEIRO CIVIL - CREA DF 14.476/D</t>
  </si>
  <si>
    <t>DEPARTAMENTO DE ENGENHARIA</t>
  </si>
  <si>
    <t>PREFEITURA MUNICIPAL DE OUVIDOR</t>
  </si>
  <si>
    <t>M</t>
  </si>
  <si>
    <r>
      <t xml:space="preserve">Nº PROPOSTA (SICONV) : </t>
    </r>
    <r>
      <rPr>
        <b/>
        <sz val="10"/>
        <color theme="1"/>
        <rFont val="Arial"/>
        <family val="2"/>
      </rPr>
      <t>016836/2017</t>
    </r>
  </si>
  <si>
    <t>LOCAL: AVENIDA IRAPUAN COSTA JUNIOR, CENTRO, OUVIDOR - GO</t>
  </si>
  <si>
    <t>GUIA (MEIO-FIO) CONCRETO, MOLDADA IN LOCO EM TRECHO RETO COM EXTRUSORA, 14 CM BASE X 30 CM ALTURA. AF_06/2016 (RECOMPOSIÇÃO DE MEIO FIO EXISTENTE DANIFICADO E CONSTRUÇÃO DE MEIO FIO EM LOCAIS QUE ONDE NÃO EXISTE)</t>
  </si>
  <si>
    <t>SINAPI - SISTEMA NACIONAL DE PESQUISA DE CUSTOS E ÍNDICES DA CONSTRUÇÃO CIVIL 1</t>
  </si>
  <si>
    <t>LIMPEZA MANUAL DO TERRENO (C/ RASPAGEM SUPERFICIAL)</t>
  </si>
  <si>
    <t>EXECUÇÃO DE PASSEIO (CALÇADA) OU PISO DE CONCRETO COM CONCRETO MOLDADO
IN LOCO, FEITO EM OBRA, ACABAMENTO CONVENCIONAL, NÃO ARMADO. AF_07/2016</t>
  </si>
  <si>
    <t>PISO DE LADRILHO HIDRÁULICO COLORIDO MODELO TÁTIL ( ALERTA OU DIRECIONAL) SEM LASTRO</t>
  </si>
  <si>
    <t>AGETOP 221126</t>
  </si>
  <si>
    <t>SINAPI 74209/001</t>
  </si>
  <si>
    <t xml:space="preserve">SINAPI 73948/016 </t>
  </si>
  <si>
    <t>SINAPI 97629</t>
  </si>
  <si>
    <t>SINAPI 94265</t>
  </si>
  <si>
    <t>SINAPI 94990</t>
  </si>
  <si>
    <t xml:space="preserve">SINAPI 79500/002 </t>
  </si>
  <si>
    <t>SINAPI 9537</t>
  </si>
  <si>
    <t>PINTURA ACRILICA EM PISO CIMENTADO, TRES DEMAOS, EM RAMPA DE ACESSIBILIDADE - CONFORME NBR 9050</t>
  </si>
  <si>
    <t>AGETOP - AGÊNCIA GOIANA DE TRANSPORTES E OBRAS</t>
  </si>
  <si>
    <t>TABELA DE PREÇOS 128 - CUSTOS DE OBRAS CIVIS - NOVEMBRO/2017 - DESONERADA - DATA BASE: 01/11/2017</t>
  </si>
  <si>
    <t>REATERRO MANUAL APILOADO COM SOQUETE. AF_10/2017 (NIVELAMENTO E REGULARIZAÇÃO DE TERRENO PARA A CONSTRUÇÃO DE CALÇADA E RAMPA DE ACESSIBILIDADE)</t>
  </si>
  <si>
    <t>SINAPI 96995</t>
  </si>
  <si>
    <t>2,00 X 3,00 = 6,00</t>
  </si>
  <si>
    <t>MEMORIAL DESCRITIVO</t>
  </si>
  <si>
    <t>Local de Aplicação</t>
  </si>
  <si>
    <t>PLACA DE OBRA</t>
  </si>
  <si>
    <t>LIMPEZA DE TERRENO PARA CONSTRUÇÃO DE CALÇADA NOVA</t>
  </si>
  <si>
    <t>DEMOLIÇÃO PARA A CONSTRUÇÃO DE RAMPAS DE ACESSIBILIDADE E RECONSTRUÇÃO DE TRECHOS DANIFICADOS</t>
  </si>
  <si>
    <t>DEMOLIÇÃO DE CALÇADA OU MEIO FIO, DE FORMA MECANIZADA COM MARTELETE, SEM REAPROVEITAMENTO. AF_12/2017 (NECESSÁRIOS PARA A CONSTRUÇÃO DE RAMPAS DE ACESSIBILIDADE E RECONSTRUÇÃO DE TRECHOS DANIFICADOS)</t>
  </si>
  <si>
    <t>RECOMPOSIÇÃO DE MEIO FIO EXISTENTE DANIFICADO E CONSTRUÇÃO DE MEIO FIO EM LOCAIS QUE ONDE NÃO EXISTE</t>
  </si>
  <si>
    <t>CONSTRUÇÃO DE CALÇADA NOVA, RAMPAS DE ACESSIBILIDADE E RECONSTRUÇÃO DE TRECHOS DANIFICADOS</t>
  </si>
  <si>
    <t>SINALIZAÇÃO TÁTIL DE ALERTA PARA AS RAMPAS DE ACESSIBILIDADE</t>
  </si>
  <si>
    <t>LIMPEZA FINAL DA OBRA DE CONSTRUÇÃO DE CALÇADA NOVA, RAMPAS DE ACESSIBILIDADE E RECONSTRUÇÃO DE TRECHOS DANIFICADOS</t>
  </si>
  <si>
    <t>MEMÓRIA DE CÁLCULO</t>
  </si>
  <si>
    <t>Memória de Cálculo</t>
  </si>
  <si>
    <t>COMPOSIÇÃO</t>
  </si>
  <si>
    <t>TOTAL ÁREA RAMPAS</t>
  </si>
  <si>
    <t>QUADRA 01</t>
  </si>
  <si>
    <t>IDENTIFICAÇÃO</t>
  </si>
  <si>
    <t>Medida (m)</t>
  </si>
  <si>
    <t>Soma (m)</t>
  </si>
  <si>
    <t>RAMPA 01</t>
  </si>
  <si>
    <t>RAMPA 02</t>
  </si>
  <si>
    <t>QUADRA 02</t>
  </si>
  <si>
    <t>RAMPA 03</t>
  </si>
  <si>
    <t>RAMPA 04</t>
  </si>
  <si>
    <t>QUADRA 03</t>
  </si>
  <si>
    <t>RAMPA 05</t>
  </si>
  <si>
    <t>RAMPA 06</t>
  </si>
  <si>
    <t>RAMPA 07</t>
  </si>
  <si>
    <t>RAMPA 08</t>
  </si>
  <si>
    <t>QUADRA 04</t>
  </si>
  <si>
    <t>RAMPA 09</t>
  </si>
  <si>
    <t>RAMPA 10</t>
  </si>
  <si>
    <t>RAMPA 11</t>
  </si>
  <si>
    <t>RAMPA 12</t>
  </si>
  <si>
    <t>QUADRA 05</t>
  </si>
  <si>
    <t>RAMPA 13</t>
  </si>
  <si>
    <t>RAMPA 14</t>
  </si>
  <si>
    <t>RAMPA 15</t>
  </si>
  <si>
    <t>RAMPA 16</t>
  </si>
  <si>
    <t>QUADRA 06</t>
  </si>
  <si>
    <t>RAMPA 17</t>
  </si>
  <si>
    <t>RAMPA 18</t>
  </si>
  <si>
    <t>RAMPA 19</t>
  </si>
  <si>
    <t>RAMPA 20</t>
  </si>
  <si>
    <t>QUADRA 07</t>
  </si>
  <si>
    <t>RAMPA 21</t>
  </si>
  <si>
    <t>RAMPA 22</t>
  </si>
  <si>
    <t>RAMPA 23</t>
  </si>
  <si>
    <t>RAMPA 24</t>
  </si>
  <si>
    <t>QUADRA 08</t>
  </si>
  <si>
    <t>RAMPA 25</t>
  </si>
  <si>
    <t>RAMPA 26</t>
  </si>
  <si>
    <t>RAMPA 27</t>
  </si>
  <si>
    <t>RAMPA 28</t>
  </si>
  <si>
    <t>QUADRA 09</t>
  </si>
  <si>
    <t>RAMPA 29</t>
  </si>
  <si>
    <t>RAMPA 30</t>
  </si>
  <si>
    <t>RAMPA 31</t>
  </si>
  <si>
    <t>RAMPA 32</t>
  </si>
  <si>
    <t>QUADRA 10</t>
  </si>
  <si>
    <t>RAMPA 33</t>
  </si>
  <si>
    <t>RAMPA 34</t>
  </si>
  <si>
    <t>RAMPA 35</t>
  </si>
  <si>
    <t>RAMPA 36</t>
  </si>
  <si>
    <t>QUADRA 11</t>
  </si>
  <si>
    <t>RAMPA 37</t>
  </si>
  <si>
    <t>RAMPA 38</t>
  </si>
  <si>
    <t>RAMPA 39</t>
  </si>
  <si>
    <t>RAMPA 40</t>
  </si>
  <si>
    <t>QUADRA 13</t>
  </si>
  <si>
    <t>RAMPA 41</t>
  </si>
  <si>
    <t>RAMPA 42</t>
  </si>
  <si>
    <t>RAMPA 43</t>
  </si>
  <si>
    <t>RAMPA 44</t>
  </si>
  <si>
    <t>QUADRA 14</t>
  </si>
  <si>
    <t>RAMPA 45</t>
  </si>
  <si>
    <t>RAMPA 46</t>
  </si>
  <si>
    <t>RAMPA 47</t>
  </si>
  <si>
    <t>RAMPA 48</t>
  </si>
  <si>
    <t>QUADRA 15</t>
  </si>
  <si>
    <t>RAMPA 49</t>
  </si>
  <si>
    <t>RAMPA 50</t>
  </si>
  <si>
    <t>RAMPA 51</t>
  </si>
  <si>
    <t>RAMPA 52</t>
  </si>
  <si>
    <t>QUADRA 16</t>
  </si>
  <si>
    <t>RAMPA 53</t>
  </si>
  <si>
    <t>RAMPA 54</t>
  </si>
  <si>
    <t>RAMPA 55</t>
  </si>
  <si>
    <t>RAMPA 56</t>
  </si>
  <si>
    <t>QUADRA 17</t>
  </si>
  <si>
    <t>RAMPA 57</t>
  </si>
  <si>
    <t>RAMPA 58</t>
  </si>
  <si>
    <t>RAMPA 59</t>
  </si>
  <si>
    <t>RAMPA 60</t>
  </si>
  <si>
    <t>QUADRA 18</t>
  </si>
  <si>
    <t>RAMPA 61</t>
  </si>
  <si>
    <t>RAMPA 62</t>
  </si>
  <si>
    <t>RAMPA 63</t>
  </si>
  <si>
    <t>RAMPA 64</t>
  </si>
  <si>
    <t>QUADRA 19</t>
  </si>
  <si>
    <t>RAMPA 65</t>
  </si>
  <si>
    <t>RAMPA 66</t>
  </si>
  <si>
    <t>RAMPA 67</t>
  </si>
  <si>
    <t>RAMPA 68</t>
  </si>
  <si>
    <t>QUADRA 20</t>
  </si>
  <si>
    <t>RAMPA 69</t>
  </si>
  <si>
    <t>RAMPA 70</t>
  </si>
  <si>
    <t>RAMPA 71</t>
  </si>
  <si>
    <t>RAMPA 72</t>
  </si>
  <si>
    <t>QUADRA 21</t>
  </si>
  <si>
    <t>RAMPA 73</t>
  </si>
  <si>
    <t>RAMPA 74</t>
  </si>
  <si>
    <t>RAMPA 75</t>
  </si>
  <si>
    <t>RAMPA 76</t>
  </si>
  <si>
    <t>QUADRA 22</t>
  </si>
  <si>
    <t>RAMPA 77</t>
  </si>
  <si>
    <t>RAMPA 78</t>
  </si>
  <si>
    <t>RAMPA 79</t>
  </si>
  <si>
    <t>RAMPA 80</t>
  </si>
  <si>
    <t>QUADRA 23</t>
  </si>
  <si>
    <t>RAMPA 81</t>
  </si>
  <si>
    <t>RAMPA 82</t>
  </si>
  <si>
    <t>RAMPA 83</t>
  </si>
  <si>
    <t>RAMPA 84</t>
  </si>
  <si>
    <t>QUADRA 24</t>
  </si>
  <si>
    <t>RAMPA 85</t>
  </si>
  <si>
    <t>RAMPA 86</t>
  </si>
  <si>
    <t>RAMPA 87</t>
  </si>
  <si>
    <t>RAMPA 88</t>
  </si>
  <si>
    <t>QUADRA 25</t>
  </si>
  <si>
    <t>RAMPA 89</t>
  </si>
  <si>
    <t>RAMPA 90</t>
  </si>
  <si>
    <t>RAMPA 91</t>
  </si>
  <si>
    <t>RAMPA 92</t>
  </si>
  <si>
    <t>TOTAL LINEAR (m)</t>
  </si>
  <si>
    <t>Medida Linear (m)</t>
  </si>
  <si>
    <t>Largura da faixa de ladrilho (m)</t>
  </si>
  <si>
    <t>Área (m²)</t>
  </si>
  <si>
    <t>CALÇADA NOVA = 1.066,43 M²</t>
  </si>
  <si>
    <t>DEMOLIÇÃO E CONSTRUÇÃO DE CALÇADA = 453,43 M²</t>
  </si>
  <si>
    <t>RAMPAS DE ACESSIBILIDADE = 984,12 M²</t>
  </si>
  <si>
    <t>ÁREA TOTAL= 1.066,43+453,43+984,12 = 2.503,98 M²</t>
  </si>
  <si>
    <t>REBAIXAMENTO RAMPA DE VEÍCULO = 59,89 M²</t>
  </si>
  <si>
    <t>ÁREA TOTAL= 1.066,43+453,43+984,12+59,89 = 2.563,87 M²</t>
  </si>
  <si>
    <t>Item</t>
  </si>
  <si>
    <t>1.1</t>
  </si>
  <si>
    <t>1.2</t>
  </si>
  <si>
    <t>1.3</t>
  </si>
  <si>
    <t>2.1</t>
  </si>
  <si>
    <t>3.1</t>
  </si>
  <si>
    <t>3.2</t>
  </si>
  <si>
    <t>3.3</t>
  </si>
  <si>
    <t>3.4</t>
  </si>
  <si>
    <t>4.1</t>
  </si>
  <si>
    <t>Total de Serviços de Terra:</t>
  </si>
  <si>
    <t>Total da Calçada com Acessibilidade:</t>
  </si>
  <si>
    <t>CALÇADA COM ACESSIBILIDADE</t>
  </si>
  <si>
    <t>1.4</t>
  </si>
  <si>
    <t>1.5</t>
  </si>
  <si>
    <t xml:space="preserve">SINAPI 72897 </t>
  </si>
  <si>
    <t>CARGA MANUAL DE ENTULHO EM CAMINHAO BASCULANTE 6 M3</t>
  </si>
  <si>
    <t xml:space="preserve">SINAPI 72900 </t>
  </si>
  <si>
    <t>TRANSPORTE DE ENTULHO COM CAMINHAO BASCULANTE 6 M3, RODOVIA PAVIMENTADA, DMT 0,5 A 1,0 KM</t>
  </si>
  <si>
    <t>453,43 X 0,15 = 68,01</t>
  </si>
  <si>
    <t>453,43 X 0,15 X 1,30 = 88,42</t>
  </si>
  <si>
    <t>OUVIDOR, 06 DE ABRIL DE 2018.</t>
  </si>
  <si>
    <t>2.2</t>
  </si>
  <si>
    <t>96522 ESCAVAÇÃO MANUAL (NIVELAMENTO E REGULARIZAÇÃO DE TERRENO PARA A CONSTRUÇÃO DE CALÇADA E RAMPA DE ACESSIBILIDADE). AF_06/2017</t>
  </si>
  <si>
    <t xml:space="preserve">SINAPI 96522 </t>
  </si>
  <si>
    <t>VOLUME TOTAL = 2.503,98 X 0,11 = 275,44 M³</t>
  </si>
  <si>
    <t>RAMPAS DE ACESSIBILIDADE = 984,12 X 0,08 = 78,73</t>
  </si>
  <si>
    <t>DATA DE PREÇO : 01/02/2018 - DATA REFERÊNCIA TÉCNICA: 17/03/2018 - ABRANGÊNCIA : NACIONAL - LOCALIDADE : GOIANIA - DESONERADA</t>
  </si>
  <si>
    <t>REMOÇÃO DE MATERIAL PROVENIENTE DE DEMOLIÇÃO PARA A CONSTRUÇÃO DE RAMPAS DE ACESSIBILIDADE E RECONSTRUÇÃO DE TRECHOS DANIFICADOS</t>
  </si>
  <si>
    <t>ESCAVAÇÃO PARA A CONSTRUÇÃO DE CALÇADA NOVA, RAMPAS DE ACESSIBILIDADE E RECONSTRUÇÃO DE TRECHOS DANIFICADOS</t>
  </si>
  <si>
    <t>REATERRO PARA A CONSTRUÇÃO DE CALÇADA NOVA, RAMPAS DE ACESSIBILIDADE E RECONSTRUÇÃO DE TRECHOS DANIFICADOS</t>
  </si>
  <si>
    <t>Preço Unitário sem BDI</t>
  </si>
  <si>
    <t>Preço Unitário com BDI</t>
  </si>
  <si>
    <t>PINTURA ACRILICA EM PISO CIMENTADO, TRES DEMAOS, EM CALÇADA E RAMPA DE ACESSIBILIDADE - CONFORME NBR 9050</t>
  </si>
  <si>
    <t>VOLUME TOTAL = 2.563,87 X 0,07 = 179,47 M³</t>
  </si>
  <si>
    <t>PINTURA DE TODOS OS LOCIAS DE INTERVENÇÃO COM CONSTRUÇÃO DE CALÇADA NOVA, RAMPAS DE ACESSIBILIDADE E RECONSTRUÇÃO DE TRECHOS DANIFICADOS</t>
  </si>
  <si>
    <t>464,70 X 0,50 = 232,35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</si>
</sst>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.00_);_(* \(#,##0.00\);_(* &quot;-&quot;??_);_(@_)"/>
    <numFmt numFmtId="165" formatCode="&quot;R$&quot;\ #,##0.00"/>
    <numFmt numFmtId="166" formatCode="0.00_ ;[Red]\-0.00\ "/>
    <numFmt numFmtId="167" formatCode="#,##0.00_ ;[Red]\-#,##0.00\ "/>
    <numFmt numFmtId="168" formatCode="_(* #,##0.000_);_(* \(#,##0.000\);_(* &quot;-&quot;??_);_(@_)"/>
  </numFmts>
  <fonts count="26"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1"/>
    </font>
    <font>
      <sz val="8"/>
      <name val="Arial"/>
      <family val="2"/>
    </font>
    <font>
      <sz val="9"/>
      <name val="Lucida Sans"/>
      <family val="2"/>
    </font>
    <font>
      <sz val="10"/>
      <name val="Times New Roman"/>
      <family val="1"/>
    </font>
    <font>
      <b/>
      <sz val="12"/>
      <name val="Arial"/>
      <family val="2"/>
    </font>
    <font>
      <sz val="10"/>
      <color indexed="9"/>
      <name val="Arial"/>
      <family val="2"/>
    </font>
    <font>
      <sz val="10"/>
      <color indexed="48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Cambria"/>
      <family val="1"/>
      <scheme val="major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Lucida Sans"/>
      <family val="2"/>
    </font>
    <font>
      <sz val="8"/>
      <color theme="1"/>
      <name val="Lucida Sans"/>
      <family val="2"/>
    </font>
    <font>
      <b/>
      <sz val="8"/>
      <color theme="1"/>
      <name val="Lucida Sans"/>
      <family val="2"/>
    </font>
    <font>
      <b/>
      <sz val="12"/>
      <color theme="1"/>
      <name val="Lucida Sans"/>
      <family val="2"/>
    </font>
    <font>
      <b/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13">
    <xf numFmtId="0" fontId="0" fillId="0" borderId="0"/>
    <xf numFmtId="44" fontId="13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5" fillId="0" borderId="0"/>
    <xf numFmtId="0" fontId="2" fillId="0" borderId="0"/>
    <xf numFmtId="0" fontId="2" fillId="0" borderId="0"/>
    <xf numFmtId="9" fontId="1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ill="0" applyBorder="0" applyAlignment="0" applyProtection="0"/>
    <xf numFmtId="164" fontId="6" fillId="0" borderId="0"/>
    <xf numFmtId="43" fontId="13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199">
    <xf numFmtId="0" fontId="0" fillId="0" borderId="0" xfId="0"/>
    <xf numFmtId="0" fontId="14" fillId="0" borderId="0" xfId="0" applyFont="1" applyAlignment="1"/>
    <xf numFmtId="0" fontId="14" fillId="0" borderId="0" xfId="0" applyFont="1"/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16" fillId="0" borderId="0" xfId="3" applyFont="1" applyAlignment="1">
      <alignment vertical="center"/>
    </xf>
    <xf numFmtId="0" fontId="15" fillId="0" borderId="0" xfId="0" applyFont="1"/>
    <xf numFmtId="0" fontId="14" fillId="0" borderId="1" xfId="0" applyFont="1" applyBorder="1"/>
    <xf numFmtId="0" fontId="14" fillId="0" borderId="1" xfId="0" applyFont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0" fontId="15" fillId="0" borderId="1" xfId="0" applyFont="1" applyBorder="1"/>
    <xf numFmtId="165" fontId="2" fillId="0" borderId="0" xfId="11" applyNumberFormat="1" applyFont="1" applyAlignment="1"/>
    <xf numFmtId="165" fontId="3" fillId="0" borderId="0" xfId="11" applyNumberFormat="1" applyFont="1" applyBorder="1" applyAlignment="1"/>
    <xf numFmtId="165" fontId="2" fillId="0" borderId="0" xfId="11" applyNumberFormat="1" applyFont="1" applyBorder="1" applyAlignment="1"/>
    <xf numFmtId="165" fontId="4" fillId="0" borderId="0" xfId="11" applyNumberFormat="1" applyFont="1" applyAlignment="1"/>
    <xf numFmtId="0" fontId="14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center"/>
    </xf>
    <xf numFmtId="0" fontId="19" fillId="0" borderId="0" xfId="0" applyFont="1" applyAlignment="1" applyProtection="1">
      <alignment vertical="center" wrapText="1"/>
    </xf>
    <xf numFmtId="0" fontId="20" fillId="0" borderId="0" xfId="0" applyFont="1" applyAlignment="1" applyProtection="1">
      <alignment horizontal="center" vertical="center" wrapText="1"/>
    </xf>
    <xf numFmtId="0" fontId="2" fillId="0" borderId="0" xfId="4" applyFont="1"/>
    <xf numFmtId="0" fontId="21" fillId="0" borderId="0" xfId="0" applyFont="1" applyAlignment="1" applyProtection="1">
      <alignment vertical="center" wrapText="1"/>
    </xf>
    <xf numFmtId="0" fontId="20" fillId="0" borderId="0" xfId="0" applyFont="1" applyAlignment="1" applyProtection="1">
      <alignment vertical="center" wrapText="1"/>
    </xf>
    <xf numFmtId="0" fontId="8" fillId="0" borderId="0" xfId="0" applyFont="1" applyAlignment="1" applyProtection="1">
      <alignment vertical="center" wrapText="1"/>
    </xf>
    <xf numFmtId="0" fontId="9" fillId="0" borderId="0" xfId="4" applyFont="1"/>
    <xf numFmtId="0" fontId="9" fillId="0" borderId="13" xfId="4" applyFont="1" applyBorder="1"/>
    <xf numFmtId="0" fontId="9" fillId="0" borderId="0" xfId="4" applyFont="1" applyBorder="1"/>
    <xf numFmtId="0" fontId="9" fillId="0" borderId="14" xfId="4" applyFont="1" applyBorder="1"/>
    <xf numFmtId="0" fontId="2" fillId="0" borderId="13" xfId="4" applyFont="1" applyBorder="1"/>
    <xf numFmtId="0" fontId="2" fillId="0" borderId="0" xfId="4" applyFont="1" applyBorder="1"/>
    <xf numFmtId="0" fontId="2" fillId="0" borderId="14" xfId="4" applyFont="1" applyBorder="1"/>
    <xf numFmtId="10" fontId="2" fillId="0" borderId="15" xfId="7" applyNumberFormat="1" applyFont="1" applyBorder="1"/>
    <xf numFmtId="0" fontId="11" fillId="0" borderId="16" xfId="4" applyFont="1" applyBorder="1"/>
    <xf numFmtId="168" fontId="12" fillId="0" borderId="1" xfId="12" applyNumberFormat="1" applyFont="1" applyBorder="1"/>
    <xf numFmtId="0" fontId="11" fillId="0" borderId="17" xfId="4" applyFont="1" applyBorder="1"/>
    <xf numFmtId="0" fontId="11" fillId="0" borderId="7" xfId="4" applyFont="1" applyBorder="1"/>
    <xf numFmtId="10" fontId="2" fillId="0" borderId="0" xfId="7" applyNumberFormat="1" applyFont="1" applyBorder="1"/>
    <xf numFmtId="0" fontId="2" fillId="0" borderId="0" xfId="4" applyFont="1" applyBorder="1" applyAlignment="1">
      <alignment horizontal="center"/>
    </xf>
    <xf numFmtId="0" fontId="4" fillId="0" borderId="18" xfId="4" applyFont="1" applyBorder="1" applyAlignment="1">
      <alignment vertical="center"/>
    </xf>
    <xf numFmtId="0" fontId="2" fillId="0" borderId="19" xfId="4" applyFont="1" applyBorder="1" applyAlignment="1">
      <alignment vertical="center"/>
    </xf>
    <xf numFmtId="10" fontId="4" fillId="0" borderId="20" xfId="7" applyNumberFormat="1" applyFont="1" applyBorder="1" applyAlignment="1">
      <alignment horizontal="center" vertical="center"/>
    </xf>
    <xf numFmtId="0" fontId="2" fillId="0" borderId="10" xfId="4" applyFont="1" applyBorder="1"/>
    <xf numFmtId="0" fontId="2" fillId="0" borderId="21" xfId="4" applyFont="1" applyBorder="1"/>
    <xf numFmtId="0" fontId="2" fillId="0" borderId="9" xfId="4" applyFont="1" applyBorder="1"/>
    <xf numFmtId="0" fontId="4" fillId="0" borderId="0" xfId="4" applyFont="1"/>
    <xf numFmtId="0" fontId="9" fillId="0" borderId="0" xfId="4" applyFont="1" applyAlignment="1">
      <alignment horizontal="center"/>
    </xf>
    <xf numFmtId="0" fontId="22" fillId="0" borderId="0" xfId="0" applyFont="1" applyAlignment="1" applyProtection="1">
      <alignment vertical="center" wrapText="1"/>
    </xf>
    <xf numFmtId="0" fontId="23" fillId="0" borderId="0" xfId="0" applyFont="1" applyAlignment="1">
      <alignment horizontal="center"/>
    </xf>
    <xf numFmtId="0" fontId="15" fillId="0" borderId="0" xfId="0" applyFont="1" applyAlignment="1">
      <alignment horizontal="left" vertical="top"/>
    </xf>
    <xf numFmtId="0" fontId="14" fillId="0" borderId="0" xfId="0" applyFont="1" applyAlignment="1">
      <alignment horizontal="left" vertical="top"/>
    </xf>
    <xf numFmtId="0" fontId="14" fillId="0" borderId="0" xfId="0" applyFont="1" applyAlignment="1">
      <alignment vertical="top"/>
    </xf>
    <xf numFmtId="0" fontId="2" fillId="0" borderId="0" xfId="3" applyFont="1" applyAlignment="1">
      <alignment vertical="top"/>
    </xf>
    <xf numFmtId="0" fontId="14" fillId="0" borderId="0" xfId="0" applyFont="1" applyAlignment="1">
      <alignment horizontal="center" vertical="top"/>
    </xf>
    <xf numFmtId="0" fontId="15" fillId="0" borderId="0" xfId="0" applyFont="1" applyAlignment="1">
      <alignment vertical="top"/>
    </xf>
    <xf numFmtId="0" fontId="7" fillId="0" borderId="0" xfId="3" applyFont="1" applyAlignment="1">
      <alignment horizontal="center" vertical="top"/>
    </xf>
    <xf numFmtId="0" fontId="2" fillId="0" borderId="0" xfId="3" applyFont="1" applyAlignment="1">
      <alignment horizontal="center" vertical="top"/>
    </xf>
    <xf numFmtId="0" fontId="4" fillId="2" borderId="6" xfId="3" applyFont="1" applyFill="1" applyBorder="1" applyAlignment="1">
      <alignment horizontal="center" vertical="top"/>
    </xf>
    <xf numFmtId="0" fontId="4" fillId="2" borderId="7" xfId="3" applyFont="1" applyFill="1" applyBorder="1" applyAlignment="1">
      <alignment vertical="top" wrapText="1"/>
    </xf>
    <xf numFmtId="0" fontId="2" fillId="2" borderId="7" xfId="3" applyFont="1" applyFill="1" applyBorder="1" applyAlignment="1">
      <alignment horizontal="center" vertical="top"/>
    </xf>
    <xf numFmtId="166" fontId="2" fillId="2" borderId="7" xfId="3" applyNumberFormat="1" applyFont="1" applyFill="1" applyBorder="1" applyAlignment="1">
      <alignment horizontal="right" vertical="top"/>
    </xf>
    <xf numFmtId="44" fontId="2" fillId="2" borderId="7" xfId="2" applyFont="1" applyFill="1" applyBorder="1" applyAlignment="1">
      <alignment vertical="top"/>
    </xf>
    <xf numFmtId="166" fontId="2" fillId="2" borderId="8" xfId="3" applyNumberFormat="1" applyFont="1" applyFill="1" applyBorder="1" applyAlignment="1">
      <alignment vertical="top"/>
    </xf>
    <xf numFmtId="0" fontId="7" fillId="0" borderId="0" xfId="3" applyFont="1" applyAlignment="1">
      <alignment vertical="top"/>
    </xf>
    <xf numFmtId="0" fontId="2" fillId="4" borderId="1" xfId="3" applyFont="1" applyFill="1" applyBorder="1" applyAlignment="1">
      <alignment horizontal="left" vertical="top" wrapText="1"/>
    </xf>
    <xf numFmtId="0" fontId="2" fillId="4" borderId="1" xfId="3" applyFont="1" applyFill="1" applyBorder="1" applyAlignment="1">
      <alignment horizontal="center" vertical="top"/>
    </xf>
    <xf numFmtId="167" fontId="2" fillId="4" borderId="1" xfId="12" applyNumberFormat="1" applyFont="1" applyFill="1" applyBorder="1" applyAlignment="1">
      <alignment horizontal="right" vertical="top"/>
    </xf>
    <xf numFmtId="44" fontId="2" fillId="4" borderId="1" xfId="2" applyFont="1" applyFill="1" applyBorder="1" applyAlignment="1">
      <alignment horizontal="right" vertical="top"/>
    </xf>
    <xf numFmtId="0" fontId="4" fillId="2" borderId="2" xfId="3" applyFont="1" applyFill="1" applyBorder="1" applyAlignment="1">
      <alignment horizontal="center" vertical="top"/>
    </xf>
    <xf numFmtId="0" fontId="4" fillId="2" borderId="1" xfId="3" applyFont="1" applyFill="1" applyBorder="1" applyAlignment="1">
      <alignment vertical="top" wrapText="1"/>
    </xf>
    <xf numFmtId="0" fontId="2" fillId="2" borderId="1" xfId="3" applyFont="1" applyFill="1" applyBorder="1" applyAlignment="1">
      <alignment horizontal="center" vertical="top"/>
    </xf>
    <xf numFmtId="166" fontId="2" fillId="2" borderId="1" xfId="3" applyNumberFormat="1" applyFont="1" applyFill="1" applyBorder="1" applyAlignment="1">
      <alignment horizontal="right" vertical="top"/>
    </xf>
    <xf numFmtId="44" fontId="2" fillId="2" borderId="1" xfId="2" applyFont="1" applyFill="1" applyBorder="1" applyAlignment="1">
      <alignment vertical="top"/>
    </xf>
    <xf numFmtId="44" fontId="2" fillId="2" borderId="1" xfId="2" applyFont="1" applyFill="1" applyBorder="1" applyAlignment="1">
      <alignment horizontal="right" vertical="top"/>
    </xf>
    <xf numFmtId="0" fontId="2" fillId="0" borderId="1" xfId="3" applyFont="1" applyBorder="1" applyAlignment="1">
      <alignment vertical="top" wrapText="1"/>
    </xf>
    <xf numFmtId="44" fontId="4" fillId="0" borderId="3" xfId="2" applyFont="1" applyFill="1" applyBorder="1" applyAlignment="1">
      <alignment vertical="top"/>
    </xf>
    <xf numFmtId="0" fontId="2" fillId="0" borderId="0" xfId="3" applyFont="1" applyAlignment="1">
      <alignment vertical="top" wrapText="1"/>
    </xf>
    <xf numFmtId="166" fontId="2" fillId="0" borderId="0" xfId="3" applyNumberFormat="1" applyFont="1" applyAlignment="1">
      <alignment vertical="top"/>
    </xf>
    <xf numFmtId="0" fontId="18" fillId="0" borderId="0" xfId="0" applyFont="1" applyAlignment="1">
      <alignment horizontal="center" vertical="top"/>
    </xf>
    <xf numFmtId="0" fontId="2" fillId="0" borderId="0" xfId="3" applyFont="1" applyFill="1" applyAlignment="1">
      <alignment vertical="top"/>
    </xf>
    <xf numFmtId="0" fontId="23" fillId="0" borderId="0" xfId="0" applyFont="1" applyAlignment="1">
      <alignment horizontal="center" vertical="top"/>
    </xf>
    <xf numFmtId="0" fontId="2" fillId="0" borderId="0" xfId="3" applyFont="1" applyFill="1" applyAlignment="1">
      <alignment horizontal="center" vertical="top"/>
    </xf>
    <xf numFmtId="166" fontId="2" fillId="0" borderId="0" xfId="3" applyNumberFormat="1" applyFont="1" applyFill="1" applyAlignment="1">
      <alignment vertical="top"/>
    </xf>
    <xf numFmtId="0" fontId="7" fillId="0" borderId="0" xfId="3" applyFont="1" applyFill="1" applyAlignment="1">
      <alignment vertical="top"/>
    </xf>
    <xf numFmtId="165" fontId="3" fillId="0" borderId="0" xfId="11" applyNumberFormat="1" applyFont="1" applyFill="1" applyBorder="1" applyAlignment="1">
      <alignment horizontal="center" vertical="top"/>
    </xf>
    <xf numFmtId="165" fontId="2" fillId="0" borderId="0" xfId="11" applyNumberFormat="1" applyFont="1" applyFill="1" applyAlignment="1">
      <alignment vertical="top"/>
    </xf>
    <xf numFmtId="165" fontId="2" fillId="0" borderId="0" xfId="11" applyNumberFormat="1" applyFont="1" applyFill="1" applyBorder="1" applyAlignment="1">
      <alignment horizontal="center" vertical="top"/>
    </xf>
    <xf numFmtId="165" fontId="3" fillId="0" borderId="0" xfId="11" applyNumberFormat="1" applyFont="1" applyFill="1" applyBorder="1" applyAlignment="1">
      <alignment vertical="top"/>
    </xf>
    <xf numFmtId="165" fontId="2" fillId="0" borderId="0" xfId="11" applyNumberFormat="1" applyFont="1" applyFill="1" applyBorder="1" applyAlignment="1">
      <alignment vertical="top"/>
    </xf>
    <xf numFmtId="165" fontId="4" fillId="0" borderId="0" xfId="11" applyNumberFormat="1" applyFont="1" applyFill="1" applyAlignment="1">
      <alignment vertical="top"/>
    </xf>
    <xf numFmtId="0" fontId="2" fillId="0" borderId="0" xfId="3" applyFont="1" applyBorder="1" applyAlignment="1">
      <alignment vertical="top"/>
    </xf>
    <xf numFmtId="0" fontId="2" fillId="0" borderId="0" xfId="3" applyFont="1" applyBorder="1" applyAlignment="1">
      <alignment horizontal="center" vertical="top"/>
    </xf>
    <xf numFmtId="0" fontId="2" fillId="4" borderId="2" xfId="3" applyFont="1" applyFill="1" applyBorder="1" applyAlignment="1">
      <alignment horizontal="center" vertical="top" wrapText="1"/>
    </xf>
    <xf numFmtId="0" fontId="2" fillId="0" borderId="2" xfId="3" applyFont="1" applyBorder="1" applyAlignment="1">
      <alignment horizontal="center" vertical="top" wrapText="1"/>
    </xf>
    <xf numFmtId="0" fontId="2" fillId="0" borderId="0" xfId="3" applyFont="1" applyFill="1" applyBorder="1" applyAlignment="1">
      <alignment vertical="top"/>
    </xf>
    <xf numFmtId="0" fontId="2" fillId="0" borderId="0" xfId="3" applyFont="1" applyBorder="1" applyAlignment="1">
      <alignment horizontal="left" vertical="top"/>
    </xf>
    <xf numFmtId="167" fontId="2" fillId="4" borderId="0" xfId="12" applyNumberFormat="1" applyFont="1" applyFill="1" applyBorder="1" applyAlignment="1">
      <alignment horizontal="left" vertical="top"/>
    </xf>
    <xf numFmtId="167" fontId="2" fillId="4" borderId="1" xfId="12" applyNumberFormat="1" applyFont="1" applyFill="1" applyBorder="1" applyAlignment="1">
      <alignment horizontal="justify" vertical="top"/>
    </xf>
    <xf numFmtId="0" fontId="3" fillId="0" borderId="22" xfId="3" applyFont="1" applyBorder="1" applyAlignment="1">
      <alignment vertical="top" wrapText="1"/>
    </xf>
    <xf numFmtId="0" fontId="3" fillId="0" borderId="23" xfId="3" applyFont="1" applyBorder="1" applyAlignment="1">
      <alignment vertical="top" wrapText="1"/>
    </xf>
    <xf numFmtId="0" fontId="15" fillId="0" borderId="0" xfId="0" applyFont="1" applyBorder="1" applyAlignment="1">
      <alignment vertical="center"/>
    </xf>
    <xf numFmtId="10" fontId="15" fillId="0" borderId="0" xfId="0" applyNumberFormat="1" applyFont="1" applyBorder="1" applyAlignment="1">
      <alignment vertical="center"/>
    </xf>
    <xf numFmtId="0" fontId="7" fillId="0" borderId="0" xfId="3" applyFont="1" applyBorder="1" applyAlignment="1">
      <alignment horizontal="center" vertical="top"/>
    </xf>
    <xf numFmtId="0" fontId="4" fillId="3" borderId="0" xfId="3" applyFont="1" applyFill="1" applyBorder="1" applyAlignment="1">
      <alignment horizontal="center" vertical="top" wrapText="1"/>
    </xf>
    <xf numFmtId="166" fontId="4" fillId="3" borderId="0" xfId="3" applyNumberFormat="1" applyFont="1" applyFill="1" applyBorder="1" applyAlignment="1">
      <alignment horizontal="center" vertical="top" wrapText="1"/>
    </xf>
    <xf numFmtId="0" fontId="4" fillId="0" borderId="0" xfId="3" applyFont="1" applyFill="1" applyBorder="1" applyAlignment="1">
      <alignment horizontal="center" vertical="top" wrapText="1"/>
    </xf>
    <xf numFmtId="166" fontId="4" fillId="0" borderId="0" xfId="3" applyNumberFormat="1" applyFont="1" applyFill="1" applyBorder="1" applyAlignment="1">
      <alignment horizontal="center" vertical="top" wrapText="1"/>
    </xf>
    <xf numFmtId="0" fontId="7" fillId="0" borderId="0" xfId="3" applyFont="1" applyFill="1" applyBorder="1" applyAlignment="1">
      <alignment horizontal="center" vertical="top"/>
    </xf>
    <xf numFmtId="0" fontId="2" fillId="0" borderId="0" xfId="3" applyFont="1" applyFill="1" applyBorder="1" applyAlignment="1">
      <alignment horizontal="center" vertical="top"/>
    </xf>
    <xf numFmtId="44" fontId="2" fillId="0" borderId="3" xfId="1" applyFont="1" applyFill="1" applyBorder="1" applyAlignment="1">
      <alignment vertical="top"/>
    </xf>
    <xf numFmtId="44" fontId="3" fillId="0" borderId="3" xfId="1" applyFont="1" applyBorder="1" applyAlignment="1">
      <alignment vertical="top"/>
    </xf>
    <xf numFmtId="44" fontId="2" fillId="2" borderId="3" xfId="1" applyFont="1" applyFill="1" applyBorder="1" applyAlignment="1">
      <alignment vertical="top"/>
    </xf>
    <xf numFmtId="166" fontId="4" fillId="3" borderId="25" xfId="3" applyNumberFormat="1" applyFont="1" applyFill="1" applyBorder="1" applyAlignment="1">
      <alignment horizontal="center" vertical="top" wrapText="1"/>
    </xf>
    <xf numFmtId="0" fontId="4" fillId="3" borderId="26" xfId="3" applyFont="1" applyFill="1" applyBorder="1" applyAlignment="1">
      <alignment horizontal="center" vertical="top" wrapText="1"/>
    </xf>
    <xf numFmtId="0" fontId="4" fillId="3" borderId="12" xfId="3" applyFont="1" applyFill="1" applyBorder="1" applyAlignment="1">
      <alignment horizontal="center" vertical="top" wrapText="1"/>
    </xf>
    <xf numFmtId="166" fontId="4" fillId="3" borderId="12" xfId="3" applyNumberFormat="1" applyFont="1" applyFill="1" applyBorder="1" applyAlignment="1">
      <alignment horizontal="center" vertical="top" wrapText="1"/>
    </xf>
    <xf numFmtId="0" fontId="0" fillId="0" borderId="1" xfId="0" applyBorder="1"/>
    <xf numFmtId="0" fontId="0" fillId="5" borderId="1" xfId="0" applyFill="1" applyBorder="1"/>
    <xf numFmtId="0" fontId="24" fillId="0" borderId="1" xfId="0" applyFont="1" applyBorder="1" applyAlignment="1">
      <alignment horizontal="center"/>
    </xf>
    <xf numFmtId="0" fontId="24" fillId="0" borderId="1" xfId="0" applyFont="1" applyFill="1" applyBorder="1" applyAlignment="1">
      <alignment horizontal="center"/>
    </xf>
    <xf numFmtId="0" fontId="24" fillId="0" borderId="0" xfId="0" applyFont="1" applyBorder="1" applyAlignment="1">
      <alignment horizontal="center"/>
    </xf>
    <xf numFmtId="0" fontId="24" fillId="0" borderId="0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24" fillId="0" borderId="16" xfId="0" applyFont="1" applyBorder="1" applyAlignment="1">
      <alignment horizontal="center"/>
    </xf>
    <xf numFmtId="0" fontId="24" fillId="0" borderId="16" xfId="0" applyFont="1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167" fontId="2" fillId="0" borderId="1" xfId="12" applyNumberFormat="1" applyFont="1" applyFill="1" applyBorder="1" applyAlignment="1">
      <alignment horizontal="right" vertical="top"/>
    </xf>
    <xf numFmtId="166" fontId="2" fillId="2" borderId="16" xfId="3" applyNumberFormat="1" applyFont="1" applyFill="1" applyBorder="1" applyAlignment="1">
      <alignment horizontal="right" vertical="top"/>
    </xf>
    <xf numFmtId="0" fontId="3" fillId="0" borderId="21" xfId="3" applyFont="1" applyBorder="1" applyAlignment="1">
      <alignment vertical="top" wrapText="1"/>
    </xf>
    <xf numFmtId="167" fontId="2" fillId="4" borderId="16" xfId="12" applyNumberFormat="1" applyFont="1" applyFill="1" applyBorder="1" applyAlignment="1">
      <alignment horizontal="justify" vertical="top"/>
    </xf>
    <xf numFmtId="167" fontId="2" fillId="4" borderId="17" xfId="12" applyNumberFormat="1" applyFont="1" applyFill="1" applyBorder="1" applyAlignment="1">
      <alignment horizontal="justify" vertical="top"/>
    </xf>
    <xf numFmtId="167" fontId="2" fillId="4" borderId="7" xfId="12" applyNumberFormat="1" applyFont="1" applyFill="1" applyBorder="1" applyAlignment="1">
      <alignment horizontal="justify" vertical="top"/>
    </xf>
    <xf numFmtId="0" fontId="0" fillId="0" borderId="1" xfId="0" applyFill="1" applyBorder="1" applyAlignment="1">
      <alignment horizontal="right" vertical="top"/>
    </xf>
    <xf numFmtId="0" fontId="4" fillId="2" borderId="4" xfId="3" applyFont="1" applyFill="1" applyBorder="1" applyAlignment="1">
      <alignment horizontal="center" vertical="top"/>
    </xf>
    <xf numFmtId="0" fontId="3" fillId="0" borderId="4" xfId="3" applyFont="1" applyBorder="1" applyAlignment="1">
      <alignment horizontal="right" vertical="top"/>
    </xf>
    <xf numFmtId="0" fontId="3" fillId="3" borderId="22" xfId="3" applyFont="1" applyFill="1" applyBorder="1" applyAlignment="1">
      <alignment vertical="top" wrapText="1"/>
    </xf>
    <xf numFmtId="0" fontId="3" fillId="3" borderId="23" xfId="3" applyFont="1" applyFill="1" applyBorder="1" applyAlignment="1">
      <alignment vertical="top" wrapText="1"/>
    </xf>
    <xf numFmtId="0" fontId="15" fillId="3" borderId="1" xfId="0" applyFont="1" applyFill="1" applyBorder="1" applyAlignment="1">
      <alignment horizontal="center"/>
    </xf>
    <xf numFmtId="44" fontId="14" fillId="0" borderId="1" xfId="1" applyFont="1" applyBorder="1" applyAlignment="1">
      <alignment horizontal="center" vertical="center"/>
    </xf>
    <xf numFmtId="10" fontId="14" fillId="0" borderId="1" xfId="6" applyNumberFormat="1" applyFont="1" applyBorder="1" applyAlignment="1">
      <alignment horizontal="center" vertical="center"/>
    </xf>
    <xf numFmtId="44" fontId="14" fillId="3" borderId="1" xfId="1" applyFont="1" applyFill="1" applyBorder="1" applyAlignment="1">
      <alignment horizontal="center" vertical="center"/>
    </xf>
    <xf numFmtId="10" fontId="14" fillId="3" borderId="1" xfId="0" applyNumberFormat="1" applyFont="1" applyFill="1" applyBorder="1" applyAlignment="1">
      <alignment horizontal="center" vertical="center"/>
    </xf>
    <xf numFmtId="4" fontId="14" fillId="3" borderId="1" xfId="0" applyNumberFormat="1" applyFont="1" applyFill="1" applyBorder="1" applyAlignment="1">
      <alignment horizontal="center" vertical="center"/>
    </xf>
    <xf numFmtId="9" fontId="14" fillId="3" borderId="1" xfId="6" applyFont="1" applyFill="1" applyBorder="1" applyAlignment="1">
      <alignment horizontal="center" vertical="center"/>
    </xf>
    <xf numFmtId="44" fontId="15" fillId="0" borderId="1" xfId="1" applyFont="1" applyBorder="1" applyAlignment="1">
      <alignment horizontal="center" vertical="center"/>
    </xf>
    <xf numFmtId="0" fontId="3" fillId="3" borderId="22" xfId="3" applyFont="1" applyFill="1" applyBorder="1" applyAlignment="1">
      <alignment horizontal="center" vertical="top" wrapText="1"/>
    </xf>
    <xf numFmtId="0" fontId="3" fillId="3" borderId="23" xfId="3" applyFont="1" applyFill="1" applyBorder="1" applyAlignment="1">
      <alignment horizontal="center" vertical="top" wrapText="1"/>
    </xf>
    <xf numFmtId="0" fontId="3" fillId="3" borderId="24" xfId="3" applyFont="1" applyFill="1" applyBorder="1" applyAlignment="1">
      <alignment horizontal="center" vertical="top" wrapText="1"/>
    </xf>
    <xf numFmtId="0" fontId="17" fillId="0" borderId="0" xfId="0" applyFont="1" applyBorder="1" applyAlignment="1">
      <alignment horizontal="center" vertical="top"/>
    </xf>
    <xf numFmtId="0" fontId="3" fillId="0" borderId="2" xfId="3" applyFont="1" applyBorder="1" applyAlignment="1">
      <alignment horizontal="right" vertical="top"/>
    </xf>
    <xf numFmtId="0" fontId="3" fillId="0" borderId="4" xfId="3" applyFont="1" applyBorder="1" applyAlignment="1">
      <alignment horizontal="right" vertical="top"/>
    </xf>
    <xf numFmtId="0" fontId="3" fillId="0" borderId="1" xfId="3" applyFont="1" applyBorder="1" applyAlignment="1">
      <alignment horizontal="right" vertical="top"/>
    </xf>
    <xf numFmtId="0" fontId="15" fillId="3" borderId="1" xfId="0" applyFont="1" applyFill="1" applyBorder="1" applyAlignment="1">
      <alignment horizontal="center" vertical="center"/>
    </xf>
    <xf numFmtId="0" fontId="17" fillId="0" borderId="0" xfId="0" applyFont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165" fontId="2" fillId="0" borderId="0" xfId="11" applyNumberFormat="1" applyFont="1" applyAlignment="1">
      <alignment horizontal="center"/>
    </xf>
    <xf numFmtId="165" fontId="3" fillId="0" borderId="0" xfId="11" applyNumberFormat="1" applyFont="1" applyBorder="1" applyAlignment="1">
      <alignment horizontal="center"/>
    </xf>
    <xf numFmtId="165" fontId="2" fillId="0" borderId="0" xfId="11" applyNumberFormat="1" applyFont="1" applyBorder="1" applyAlignment="1">
      <alignment horizontal="center"/>
    </xf>
    <xf numFmtId="165" fontId="4" fillId="0" borderId="0" xfId="11" applyNumberFormat="1" applyFont="1" applyAlignment="1">
      <alignment horizontal="center"/>
    </xf>
    <xf numFmtId="0" fontId="15" fillId="0" borderId="1" xfId="0" applyFont="1" applyBorder="1" applyAlignment="1">
      <alignment horizontal="right" vertical="center"/>
    </xf>
    <xf numFmtId="0" fontId="14" fillId="0" borderId="0" xfId="0" applyFont="1" applyAlignment="1">
      <alignment horizontal="justify" vertical="top" wrapText="1"/>
    </xf>
    <xf numFmtId="0" fontId="4" fillId="0" borderId="0" xfId="4" applyFont="1" applyAlignment="1">
      <alignment horizontal="center"/>
    </xf>
    <xf numFmtId="0" fontId="10" fillId="0" borderId="29" xfId="4" applyFont="1" applyBorder="1" applyAlignment="1">
      <alignment horizontal="center"/>
    </xf>
    <xf numFmtId="0" fontId="10" fillId="0" borderId="30" xfId="4" applyFont="1" applyBorder="1" applyAlignment="1">
      <alignment horizontal="center"/>
    </xf>
    <xf numFmtId="0" fontId="10" fillId="0" borderId="31" xfId="4" applyFont="1" applyBorder="1" applyAlignment="1">
      <alignment horizontal="center"/>
    </xf>
    <xf numFmtId="0" fontId="3" fillId="0" borderId="0" xfId="4" applyFont="1" applyAlignment="1">
      <alignment horizontal="center"/>
    </xf>
    <xf numFmtId="0" fontId="2" fillId="0" borderId="1" xfId="3" applyFont="1" applyBorder="1" applyAlignment="1">
      <alignment horizontal="center" vertical="top" wrapText="1"/>
    </xf>
    <xf numFmtId="0" fontId="2" fillId="4" borderId="1" xfId="3" applyFont="1" applyFill="1" applyBorder="1" applyAlignment="1">
      <alignment horizontal="center" vertical="top"/>
    </xf>
    <xf numFmtId="0" fontId="2" fillId="4" borderId="1" xfId="3" applyFont="1" applyFill="1" applyBorder="1" applyAlignment="1">
      <alignment horizontal="center" vertical="top" wrapText="1"/>
    </xf>
    <xf numFmtId="0" fontId="2" fillId="0" borderId="27" xfId="3" applyFont="1" applyBorder="1" applyAlignment="1">
      <alignment horizontal="center" vertical="top" wrapText="1"/>
    </xf>
    <xf numFmtId="0" fontId="2" fillId="0" borderId="28" xfId="3" applyFont="1" applyBorder="1" applyAlignment="1">
      <alignment horizontal="center" vertical="top" wrapText="1"/>
    </xf>
    <xf numFmtId="0" fontId="2" fillId="0" borderId="6" xfId="3" applyFont="1" applyBorder="1" applyAlignment="1">
      <alignment horizontal="center" vertical="top" wrapText="1"/>
    </xf>
    <xf numFmtId="0" fontId="2" fillId="4" borderId="1" xfId="3" applyFont="1" applyFill="1" applyBorder="1" applyAlignment="1">
      <alignment horizontal="justify" vertical="top" wrapText="1"/>
    </xf>
    <xf numFmtId="0" fontId="2" fillId="4" borderId="32" xfId="3" applyFont="1" applyFill="1" applyBorder="1" applyAlignment="1">
      <alignment horizontal="center" vertical="top" wrapText="1"/>
    </xf>
    <xf numFmtId="0" fontId="2" fillId="4" borderId="33" xfId="3" applyFont="1" applyFill="1" applyBorder="1" applyAlignment="1">
      <alignment horizontal="center" vertical="top" wrapText="1"/>
    </xf>
    <xf numFmtId="0" fontId="2" fillId="4" borderId="11" xfId="3" applyFont="1" applyFill="1" applyBorder="1" applyAlignment="1">
      <alignment horizontal="center" vertical="top" wrapText="1"/>
    </xf>
    <xf numFmtId="0" fontId="2" fillId="4" borderId="29" xfId="3" applyFont="1" applyFill="1" applyBorder="1" applyAlignment="1">
      <alignment horizontal="center" vertical="top"/>
    </xf>
    <xf numFmtId="0" fontId="2" fillId="4" borderId="13" xfId="3" applyFont="1" applyFill="1" applyBorder="1" applyAlignment="1">
      <alignment horizontal="center" vertical="top"/>
    </xf>
    <xf numFmtId="0" fontId="2" fillId="4" borderId="10" xfId="3" applyFont="1" applyFill="1" applyBorder="1" applyAlignment="1">
      <alignment horizontal="center" vertical="top"/>
    </xf>
    <xf numFmtId="0" fontId="2" fillId="0" borderId="16" xfId="3" applyFont="1" applyBorder="1" applyAlignment="1">
      <alignment horizontal="justify" vertical="top" wrapText="1"/>
    </xf>
    <xf numFmtId="0" fontId="2" fillId="0" borderId="17" xfId="3" applyFont="1" applyBorder="1" applyAlignment="1">
      <alignment horizontal="justify" vertical="top" wrapText="1"/>
    </xf>
    <xf numFmtId="0" fontId="2" fillId="0" borderId="7" xfId="3" applyFont="1" applyBorder="1" applyAlignment="1">
      <alignment horizontal="justify" vertical="top" wrapText="1"/>
    </xf>
    <xf numFmtId="0" fontId="2" fillId="4" borderId="5" xfId="3" applyFont="1" applyFill="1" applyBorder="1" applyAlignment="1">
      <alignment horizontal="center" vertical="top"/>
    </xf>
    <xf numFmtId="0" fontId="2" fillId="4" borderId="27" xfId="3" applyFont="1" applyFill="1" applyBorder="1" applyAlignment="1">
      <alignment horizontal="center" vertical="top" wrapText="1"/>
    </xf>
    <xf numFmtId="0" fontId="2" fillId="4" borderId="28" xfId="3" applyFont="1" applyFill="1" applyBorder="1" applyAlignment="1">
      <alignment horizontal="center" vertical="top" wrapText="1"/>
    </xf>
    <xf numFmtId="0" fontId="2" fillId="4" borderId="6" xfId="3" applyFont="1" applyFill="1" applyBorder="1" applyAlignment="1">
      <alignment horizontal="center" vertical="top" wrapText="1"/>
    </xf>
    <xf numFmtId="0" fontId="2" fillId="0" borderId="32" xfId="3" applyFont="1" applyBorder="1" applyAlignment="1">
      <alignment horizontal="center" vertical="top" wrapText="1"/>
    </xf>
    <xf numFmtId="0" fontId="2" fillId="0" borderId="33" xfId="3" applyFont="1" applyBorder="1" applyAlignment="1">
      <alignment horizontal="center" vertical="top" wrapText="1"/>
    </xf>
    <xf numFmtId="0" fontId="2" fillId="0" borderId="34" xfId="3" applyFont="1" applyBorder="1" applyAlignment="1">
      <alignment horizontal="center" vertical="top" wrapText="1"/>
    </xf>
    <xf numFmtId="0" fontId="2" fillId="0" borderId="35" xfId="3" applyFont="1" applyBorder="1" applyAlignment="1">
      <alignment horizontal="center" vertical="top" wrapText="1"/>
    </xf>
    <xf numFmtId="0" fontId="25" fillId="0" borderId="10" xfId="0" applyFont="1" applyBorder="1" applyAlignment="1">
      <alignment horizontal="center"/>
    </xf>
    <xf numFmtId="0" fontId="24" fillId="0" borderId="21" xfId="0" applyFont="1" applyBorder="1" applyAlignment="1">
      <alignment horizontal="center"/>
    </xf>
    <xf numFmtId="0" fontId="25" fillId="0" borderId="0" xfId="0" applyFont="1" applyBorder="1" applyAlignment="1">
      <alignment horizontal="center"/>
    </xf>
    <xf numFmtId="0" fontId="0" fillId="6" borderId="5" xfId="0" applyFill="1" applyBorder="1" applyAlignment="1">
      <alignment horizontal="center"/>
    </xf>
    <xf numFmtId="0" fontId="0" fillId="6" borderId="23" xfId="0" applyFill="1" applyBorder="1" applyAlignment="1">
      <alignment horizontal="center"/>
    </xf>
    <xf numFmtId="0" fontId="0" fillId="6" borderId="4" xfId="0" applyFill="1" applyBorder="1" applyAlignment="1">
      <alignment horizontal="center"/>
    </xf>
  </cellXfs>
  <cellStyles count="13">
    <cellStyle name="Moeda" xfId="1" builtinId="4"/>
    <cellStyle name="Moeda 2" xfId="2"/>
    <cellStyle name="Normal" xfId="0" builtinId="0"/>
    <cellStyle name="Normal 2" xfId="3"/>
    <cellStyle name="Normal 2 2" xfId="4"/>
    <cellStyle name="Normal 3" xfId="5"/>
    <cellStyle name="Porcentagem" xfId="6" builtinId="5"/>
    <cellStyle name="Porcentagem 2" xfId="7"/>
    <cellStyle name="Porcentagem 2 2" xfId="8"/>
    <cellStyle name="Porcentagem 3" xfId="9"/>
    <cellStyle name="TableStyleLight1" xfId="10"/>
    <cellStyle name="Vírgula" xfId="11" builtinId="3"/>
    <cellStyle name="Vírgula 2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38</xdr:row>
      <xdr:rowOff>106680</xdr:rowOff>
    </xdr:from>
    <xdr:to>
      <xdr:col>4</xdr:col>
      <xdr:colOff>434340</xdr:colOff>
      <xdr:row>40</xdr:row>
      <xdr:rowOff>114300</xdr:rowOff>
    </xdr:to>
    <xdr:pic>
      <xdr:nvPicPr>
        <xdr:cNvPr id="6162" name="Imagem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6530340"/>
          <a:ext cx="294894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320041</xdr:colOff>
      <xdr:row>7</xdr:row>
      <xdr:rowOff>26356</xdr:rowOff>
    </xdr:from>
    <xdr:to>
      <xdr:col>3</xdr:col>
      <xdr:colOff>3154681</xdr:colOff>
      <xdr:row>32</xdr:row>
      <xdr:rowOff>134112</xdr:rowOff>
    </xdr:to>
    <xdr:pic>
      <xdr:nvPicPr>
        <xdr:cNvPr id="2" name="Imagem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0041" y="1253176"/>
          <a:ext cx="9875520" cy="42987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_Dcezar\ForteOr&#231;amentoCorenReformaAmplia&#231;&#227;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çamento Básico"/>
      <sheetName val="PropostaCoren"/>
      <sheetName val="Araújo"/>
      <sheetName val="NúcleoEngenharia"/>
      <sheetName val="HS"/>
      <sheetName val="HO"/>
      <sheetName val="Básico (2)"/>
      <sheetName val="Parede"/>
      <sheetName val="tinta"/>
      <sheetName val="Gesso"/>
      <sheetName val="acartonado"/>
      <sheetName val="Metálica"/>
      <sheetName val="PABXS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9"/>
  <sheetViews>
    <sheetView showGridLines="0" view="pageBreakPreview" topLeftCell="A25" zoomScale="110" zoomScaleNormal="100" zoomScaleSheetLayoutView="110" workbookViewId="0">
      <selection activeCell="I29" sqref="I29"/>
    </sheetView>
  </sheetViews>
  <sheetFormatPr defaultColWidth="9.140625" defaultRowHeight="12.75"/>
  <cols>
    <col min="1" max="1" width="9.85546875" style="54" bestFit="1" customWidth="1"/>
    <col min="2" max="2" width="9.85546875" style="54" customWidth="1"/>
    <col min="3" max="3" width="84.140625" style="78" customWidth="1"/>
    <col min="4" max="4" width="8.7109375" style="58" customWidth="1"/>
    <col min="5" max="6" width="11.85546875" style="58" customWidth="1"/>
    <col min="7" max="7" width="11.7109375" style="54" customWidth="1"/>
    <col min="8" max="8" width="16" style="79" bestFit="1" customWidth="1"/>
    <col min="9" max="9" width="15.85546875" style="65" bestFit="1" customWidth="1"/>
    <col min="10" max="16384" width="9.140625" style="54"/>
  </cols>
  <sheetData>
    <row r="1" spans="1:9">
      <c r="A1" s="51" t="s">
        <v>48</v>
      </c>
      <c r="B1" s="51"/>
      <c r="C1" s="52"/>
      <c r="D1" s="53"/>
      <c r="E1" s="53"/>
      <c r="F1" s="53"/>
      <c r="G1" s="53"/>
      <c r="H1" s="53"/>
      <c r="I1" s="53"/>
    </row>
    <row r="2" spans="1:9">
      <c r="A2" s="52" t="s">
        <v>54</v>
      </c>
      <c r="B2" s="52"/>
      <c r="C2" s="52"/>
      <c r="D2" s="55"/>
      <c r="E2" s="52"/>
      <c r="F2" s="52"/>
      <c r="G2" s="55"/>
      <c r="H2" s="55"/>
      <c r="I2" s="55"/>
    </row>
    <row r="3" spans="1:9">
      <c r="A3" s="52" t="s">
        <v>47</v>
      </c>
      <c r="B3" s="52"/>
      <c r="C3" s="52"/>
      <c r="D3" s="55"/>
      <c r="E3" s="52"/>
      <c r="F3" s="52"/>
      <c r="G3" s="55"/>
      <c r="H3" s="55"/>
      <c r="I3" s="55"/>
    </row>
    <row r="4" spans="1:9">
      <c r="A4" s="52" t="s">
        <v>55</v>
      </c>
      <c r="B4" s="52"/>
      <c r="C4" s="52"/>
      <c r="D4" s="55"/>
      <c r="E4" s="52"/>
      <c r="F4" s="52"/>
      <c r="G4" s="55"/>
      <c r="H4" s="55"/>
      <c r="I4" s="55"/>
    </row>
    <row r="5" spans="1:9">
      <c r="A5" s="52"/>
      <c r="B5" s="52"/>
      <c r="C5" s="52"/>
      <c r="D5" s="55"/>
      <c r="E5" s="52"/>
      <c r="F5" s="52"/>
      <c r="G5" s="55"/>
      <c r="H5" s="55"/>
      <c r="I5" s="55"/>
    </row>
    <row r="6" spans="1:9">
      <c r="A6" s="52" t="s">
        <v>57</v>
      </c>
      <c r="D6" s="55"/>
      <c r="E6" s="52"/>
      <c r="F6" s="52"/>
      <c r="G6" s="55"/>
      <c r="H6" s="55"/>
      <c r="I6" s="55"/>
    </row>
    <row r="7" spans="1:9">
      <c r="A7" s="52" t="s">
        <v>245</v>
      </c>
      <c r="D7" s="55"/>
      <c r="E7" s="55"/>
      <c r="F7" s="55"/>
      <c r="G7" s="55"/>
      <c r="H7" s="55"/>
      <c r="I7" s="55"/>
    </row>
    <row r="8" spans="1:9">
      <c r="A8" s="52"/>
      <c r="D8" s="55"/>
      <c r="E8" s="55"/>
      <c r="F8" s="55"/>
      <c r="G8" s="55"/>
      <c r="H8" s="55"/>
      <c r="I8" s="55"/>
    </row>
    <row r="9" spans="1:9">
      <c r="A9" s="52" t="s">
        <v>70</v>
      </c>
      <c r="D9" s="55"/>
      <c r="E9" s="55"/>
      <c r="F9" s="55"/>
      <c r="G9" s="55"/>
      <c r="H9" s="55"/>
      <c r="I9" s="55"/>
    </row>
    <row r="10" spans="1:9">
      <c r="A10" s="52" t="s">
        <v>71</v>
      </c>
      <c r="D10" s="53"/>
      <c r="E10" s="53"/>
      <c r="F10" s="53"/>
      <c r="G10" s="53"/>
      <c r="H10" s="53"/>
      <c r="I10" s="53"/>
    </row>
    <row r="11" spans="1:9">
      <c r="A11" s="52"/>
      <c r="B11" s="52"/>
      <c r="C11" s="52"/>
      <c r="D11" s="53"/>
      <c r="E11" s="53"/>
      <c r="F11" s="53"/>
      <c r="G11" s="53"/>
      <c r="H11" s="53"/>
      <c r="I11" s="53"/>
    </row>
    <row r="12" spans="1:9" ht="18.75" thickBot="1">
      <c r="A12" s="151" t="s">
        <v>20</v>
      </c>
      <c r="B12" s="151"/>
      <c r="C12" s="151"/>
      <c r="D12" s="151"/>
      <c r="E12" s="151"/>
      <c r="F12" s="151"/>
      <c r="G12" s="151"/>
      <c r="H12" s="151"/>
      <c r="I12" s="56"/>
    </row>
    <row r="13" spans="1:9" s="58" customFormat="1" ht="38.25">
      <c r="A13" s="115" t="s">
        <v>218</v>
      </c>
      <c r="B13" s="115" t="s">
        <v>10</v>
      </c>
      <c r="C13" s="116" t="s">
        <v>11</v>
      </c>
      <c r="D13" s="116" t="s">
        <v>12</v>
      </c>
      <c r="E13" s="117" t="s">
        <v>13</v>
      </c>
      <c r="F13" s="117" t="s">
        <v>249</v>
      </c>
      <c r="G13" s="116" t="s">
        <v>250</v>
      </c>
      <c r="H13" s="114" t="s">
        <v>14</v>
      </c>
      <c r="I13" s="57"/>
    </row>
    <row r="14" spans="1:9">
      <c r="A14" s="59">
        <v>1</v>
      </c>
      <c r="B14" s="59"/>
      <c r="C14" s="60" t="s">
        <v>8</v>
      </c>
      <c r="D14" s="61"/>
      <c r="E14" s="62" t="s">
        <v>15</v>
      </c>
      <c r="F14" s="62"/>
      <c r="G14" s="63"/>
      <c r="H14" s="64"/>
    </row>
    <row r="15" spans="1:9" ht="25.5">
      <c r="A15" s="94" t="s">
        <v>219</v>
      </c>
      <c r="B15" s="94" t="s">
        <v>62</v>
      </c>
      <c r="C15" s="66" t="s">
        <v>16</v>
      </c>
      <c r="D15" s="67" t="s">
        <v>17</v>
      </c>
      <c r="E15" s="68">
        <v>6</v>
      </c>
      <c r="F15" s="68">
        <v>295.7</v>
      </c>
      <c r="G15" s="69">
        <f>ROUND(1.2423*F15,2)</f>
        <v>367.35</v>
      </c>
      <c r="H15" s="111">
        <f>TRUNC(E15*G15,2)</f>
        <v>2204.1</v>
      </c>
    </row>
    <row r="16" spans="1:9" ht="25.5">
      <c r="A16" s="94" t="s">
        <v>220</v>
      </c>
      <c r="B16" s="94" t="s">
        <v>63</v>
      </c>
      <c r="C16" s="66" t="s">
        <v>58</v>
      </c>
      <c r="D16" s="67" t="s">
        <v>17</v>
      </c>
      <c r="E16" s="68">
        <v>1066.43</v>
      </c>
      <c r="F16" s="68">
        <v>3.05</v>
      </c>
      <c r="G16" s="69">
        <f t="shared" ref="G16:G19" si="0">ROUND(1.2423*F16,2)</f>
        <v>3.79</v>
      </c>
      <c r="H16" s="111">
        <f>TRUNC(E16*G16,2)</f>
        <v>4041.76</v>
      </c>
    </row>
    <row r="17" spans="1:8" ht="38.25">
      <c r="A17" s="94" t="s">
        <v>221</v>
      </c>
      <c r="B17" s="94" t="s">
        <v>64</v>
      </c>
      <c r="C17" s="66" t="s">
        <v>80</v>
      </c>
      <c r="D17" s="67" t="s">
        <v>19</v>
      </c>
      <c r="E17" s="129">
        <v>68.010000000000005</v>
      </c>
      <c r="F17" s="129">
        <v>88.15</v>
      </c>
      <c r="G17" s="69">
        <f t="shared" si="0"/>
        <v>109.51</v>
      </c>
      <c r="H17" s="111">
        <f>TRUNC(E17*G17,2)</f>
        <v>7447.77</v>
      </c>
    </row>
    <row r="18" spans="1:8" ht="25.5">
      <c r="A18" s="94" t="s">
        <v>231</v>
      </c>
      <c r="B18" s="94" t="s">
        <v>233</v>
      </c>
      <c r="C18" s="66" t="s">
        <v>234</v>
      </c>
      <c r="D18" s="67" t="s">
        <v>19</v>
      </c>
      <c r="E18" s="129">
        <v>88.42</v>
      </c>
      <c r="F18" s="129">
        <v>19.04</v>
      </c>
      <c r="G18" s="69">
        <f t="shared" si="0"/>
        <v>23.65</v>
      </c>
      <c r="H18" s="111">
        <f t="shared" ref="H18:H19" si="1">TRUNC(E18*G18,2)</f>
        <v>2091.13</v>
      </c>
    </row>
    <row r="19" spans="1:8" ht="25.5">
      <c r="A19" s="94" t="s">
        <v>232</v>
      </c>
      <c r="B19" s="94" t="s">
        <v>235</v>
      </c>
      <c r="C19" s="66" t="s">
        <v>236</v>
      </c>
      <c r="D19" s="67" t="s">
        <v>19</v>
      </c>
      <c r="E19" s="129">
        <v>88.42</v>
      </c>
      <c r="F19" s="129">
        <v>5.96</v>
      </c>
      <c r="G19" s="69">
        <f t="shared" si="0"/>
        <v>7.4</v>
      </c>
      <c r="H19" s="111">
        <f t="shared" si="1"/>
        <v>654.29999999999995</v>
      </c>
    </row>
    <row r="20" spans="1:8" ht="12.75" customHeight="1">
      <c r="A20" s="100"/>
      <c r="B20" s="101"/>
      <c r="C20" s="101"/>
      <c r="D20" s="101"/>
      <c r="E20" s="101"/>
      <c r="F20" s="101"/>
      <c r="G20" s="137" t="s">
        <v>18</v>
      </c>
      <c r="H20" s="112">
        <f>SUM(H15:H19)</f>
        <v>16439.060000000001</v>
      </c>
    </row>
    <row r="21" spans="1:8">
      <c r="A21" s="70">
        <v>2</v>
      </c>
      <c r="B21" s="70"/>
      <c r="C21" s="71" t="s">
        <v>9</v>
      </c>
      <c r="D21" s="72"/>
      <c r="E21" s="73" t="s">
        <v>15</v>
      </c>
      <c r="F21" s="73"/>
      <c r="G21" s="74"/>
      <c r="H21" s="113"/>
    </row>
    <row r="22" spans="1:8" ht="38.25">
      <c r="A22" s="94" t="s">
        <v>222</v>
      </c>
      <c r="B22" s="94" t="s">
        <v>73</v>
      </c>
      <c r="C22" s="66" t="s">
        <v>72</v>
      </c>
      <c r="D22" s="67" t="s">
        <v>19</v>
      </c>
      <c r="E22" s="129">
        <f>ROUND(2503.98*0.11,2)</f>
        <v>275.44</v>
      </c>
      <c r="F22" s="129">
        <v>29.26</v>
      </c>
      <c r="G22" s="69">
        <f t="shared" ref="G22:G23" si="2">ROUND(1.2423*F22,2)</f>
        <v>36.35</v>
      </c>
      <c r="H22" s="111">
        <f>TRUNC(E22*G22,2)</f>
        <v>10012.24</v>
      </c>
    </row>
    <row r="23" spans="1:8" ht="25.5">
      <c r="A23" s="94" t="s">
        <v>240</v>
      </c>
      <c r="B23" s="94" t="s">
        <v>242</v>
      </c>
      <c r="C23" s="66" t="s">
        <v>241</v>
      </c>
      <c r="D23" s="67" t="s">
        <v>19</v>
      </c>
      <c r="E23" s="129">
        <f>ROUND(984.12*0.1,2)</f>
        <v>98.41</v>
      </c>
      <c r="F23" s="129">
        <v>91.83</v>
      </c>
      <c r="G23" s="69">
        <f t="shared" si="2"/>
        <v>114.08</v>
      </c>
      <c r="H23" s="111">
        <f>TRUNC(E23*G23,2)</f>
        <v>11226.61</v>
      </c>
    </row>
    <row r="24" spans="1:8" ht="12.75" customHeight="1">
      <c r="A24" s="100"/>
      <c r="B24" s="101"/>
      <c r="C24" s="101"/>
      <c r="D24" s="101"/>
      <c r="E24" s="101"/>
      <c r="F24" s="101"/>
      <c r="G24" s="137" t="s">
        <v>228</v>
      </c>
      <c r="H24" s="112">
        <f>SUM(H22:H23)</f>
        <v>21238.85</v>
      </c>
    </row>
    <row r="25" spans="1:8">
      <c r="A25" s="70">
        <v>3</v>
      </c>
      <c r="B25" s="70"/>
      <c r="C25" s="71" t="s">
        <v>230</v>
      </c>
      <c r="D25" s="72"/>
      <c r="E25" s="73" t="s">
        <v>15</v>
      </c>
      <c r="F25" s="73"/>
      <c r="G25" s="75"/>
      <c r="H25" s="113"/>
    </row>
    <row r="26" spans="1:8" ht="38.25">
      <c r="A26" s="95" t="s">
        <v>223</v>
      </c>
      <c r="B26" s="95" t="s">
        <v>65</v>
      </c>
      <c r="C26" s="76" t="s">
        <v>56</v>
      </c>
      <c r="D26" s="67" t="s">
        <v>53</v>
      </c>
      <c r="E26" s="68">
        <v>147</v>
      </c>
      <c r="F26" s="68">
        <v>26.21</v>
      </c>
      <c r="G26" s="69">
        <f t="shared" ref="G26:G29" si="3">ROUND(1.2423*F26,2)</f>
        <v>32.56</v>
      </c>
      <c r="H26" s="111">
        <f>TRUNC(E26*G26,2)</f>
        <v>4786.32</v>
      </c>
    </row>
    <row r="27" spans="1:8" ht="25.5">
      <c r="A27" s="95" t="s">
        <v>224</v>
      </c>
      <c r="B27" s="95" t="s">
        <v>66</v>
      </c>
      <c r="C27" s="76" t="s">
        <v>59</v>
      </c>
      <c r="D27" s="67" t="s">
        <v>19</v>
      </c>
      <c r="E27" s="129">
        <f>ROUND(2563.87*0.07,2)</f>
        <v>179.47</v>
      </c>
      <c r="F27" s="129">
        <v>469.98</v>
      </c>
      <c r="G27" s="69">
        <f t="shared" si="3"/>
        <v>583.86</v>
      </c>
      <c r="H27" s="111">
        <f>TRUNC(E27*G27,2)</f>
        <v>104785.35</v>
      </c>
    </row>
    <row r="28" spans="1:8" ht="25.5">
      <c r="A28" s="95" t="s">
        <v>225</v>
      </c>
      <c r="B28" s="95" t="s">
        <v>61</v>
      </c>
      <c r="C28" s="76" t="s">
        <v>60</v>
      </c>
      <c r="D28" s="67" t="s">
        <v>17</v>
      </c>
      <c r="E28" s="135">
        <v>232.35</v>
      </c>
      <c r="F28" s="135">
        <v>79.06</v>
      </c>
      <c r="G28" s="69">
        <f t="shared" si="3"/>
        <v>98.22</v>
      </c>
      <c r="H28" s="111">
        <f>TRUNC(E28*G28,2)</f>
        <v>22821.41</v>
      </c>
    </row>
    <row r="29" spans="1:8" ht="25.5">
      <c r="A29" s="95" t="s">
        <v>226</v>
      </c>
      <c r="B29" s="95" t="s">
        <v>67</v>
      </c>
      <c r="C29" s="76" t="s">
        <v>251</v>
      </c>
      <c r="D29" s="67" t="s">
        <v>17</v>
      </c>
      <c r="E29" s="68">
        <v>2563.87</v>
      </c>
      <c r="F29" s="129">
        <v>15.57</v>
      </c>
      <c r="G29" s="69">
        <f t="shared" si="3"/>
        <v>19.34</v>
      </c>
      <c r="H29" s="111">
        <f>TRUNC(E29*G29,2)</f>
        <v>49585.24</v>
      </c>
    </row>
    <row r="30" spans="1:8" ht="12.75" customHeight="1">
      <c r="A30" s="100"/>
      <c r="B30" s="101"/>
      <c r="C30" s="101"/>
      <c r="D30" s="101"/>
      <c r="E30" s="101"/>
      <c r="F30" s="101"/>
      <c r="G30" s="137" t="s">
        <v>229</v>
      </c>
      <c r="H30" s="112">
        <f>SUM(H26:H29)</f>
        <v>181978.32</v>
      </c>
    </row>
    <row r="31" spans="1:8">
      <c r="A31" s="70">
        <v>4</v>
      </c>
      <c r="B31" s="70"/>
      <c r="C31" s="71" t="s">
        <v>24</v>
      </c>
      <c r="D31" s="72"/>
      <c r="E31" s="73" t="s">
        <v>15</v>
      </c>
      <c r="F31" s="73"/>
      <c r="G31" s="74"/>
      <c r="H31" s="113"/>
    </row>
    <row r="32" spans="1:8" ht="25.5">
      <c r="A32" s="94" t="s">
        <v>227</v>
      </c>
      <c r="B32" s="94" t="s">
        <v>68</v>
      </c>
      <c r="C32" s="66" t="s">
        <v>24</v>
      </c>
      <c r="D32" s="67" t="s">
        <v>17</v>
      </c>
      <c r="E32" s="68">
        <v>2563.87</v>
      </c>
      <c r="F32" s="68">
        <v>1.88</v>
      </c>
      <c r="G32" s="69">
        <f t="shared" ref="G32" si="4">ROUND(1.2423*F32,2)</f>
        <v>2.34</v>
      </c>
      <c r="H32" s="111">
        <f>TRUNC(E32*G32,2)</f>
        <v>5999.45</v>
      </c>
    </row>
    <row r="33" spans="1:9" ht="12.75" customHeight="1">
      <c r="A33" s="100"/>
      <c r="B33" s="101"/>
      <c r="C33" s="101"/>
      <c r="D33" s="101"/>
      <c r="E33" s="101"/>
      <c r="F33" s="101"/>
      <c r="G33" s="137" t="s">
        <v>23</v>
      </c>
      <c r="H33" s="112">
        <f>SUM(H32:H32)</f>
        <v>5999.45</v>
      </c>
    </row>
    <row r="34" spans="1:9">
      <c r="A34" s="148"/>
      <c r="B34" s="149"/>
      <c r="C34" s="149"/>
      <c r="D34" s="149"/>
      <c r="E34" s="149"/>
      <c r="F34" s="149"/>
      <c r="G34" s="149"/>
      <c r="H34" s="150"/>
    </row>
    <row r="35" spans="1:9">
      <c r="A35" s="152" t="s">
        <v>22</v>
      </c>
      <c r="B35" s="153"/>
      <c r="C35" s="154"/>
      <c r="D35" s="154"/>
      <c r="E35" s="154"/>
      <c r="F35" s="154"/>
      <c r="G35" s="154"/>
      <c r="H35" s="77">
        <f>SUM(H33,H30,H24,H20)</f>
        <v>225655.68000000002</v>
      </c>
    </row>
    <row r="37" spans="1:9">
      <c r="A37" s="53" t="s">
        <v>239</v>
      </c>
      <c r="B37" s="53"/>
    </row>
    <row r="38" spans="1:9">
      <c r="A38" s="53"/>
      <c r="B38" s="53"/>
    </row>
    <row r="41" spans="1:9" ht="14.25">
      <c r="C41" s="80"/>
      <c r="D41" s="80" t="s">
        <v>27</v>
      </c>
    </row>
    <row r="42" spans="1:9" ht="14.25">
      <c r="C42" s="80"/>
      <c r="D42" s="80" t="s">
        <v>49</v>
      </c>
    </row>
    <row r="43" spans="1:9" ht="14.25">
      <c r="C43" s="80"/>
      <c r="D43" s="80" t="s">
        <v>50</v>
      </c>
    </row>
    <row r="44" spans="1:9" s="81" customFormat="1" ht="15">
      <c r="C44" s="80"/>
      <c r="D44" s="82" t="s">
        <v>51</v>
      </c>
      <c r="E44" s="83"/>
      <c r="F44" s="83"/>
      <c r="H44" s="84"/>
      <c r="I44" s="85"/>
    </row>
    <row r="45" spans="1:9" s="81" customFormat="1" ht="15">
      <c r="C45" s="80"/>
      <c r="D45" s="82" t="s">
        <v>52</v>
      </c>
      <c r="E45" s="83"/>
      <c r="F45" s="83"/>
      <c r="H45" s="84"/>
      <c r="I45" s="85"/>
    </row>
    <row r="46" spans="1:9" s="81" customFormat="1">
      <c r="C46" s="86"/>
      <c r="D46" s="87"/>
      <c r="E46" s="87"/>
      <c r="F46" s="87"/>
      <c r="G46" s="87"/>
      <c r="H46" s="87"/>
      <c r="I46" s="87"/>
    </row>
    <row r="47" spans="1:9" s="81" customFormat="1">
      <c r="C47" s="88"/>
      <c r="D47" s="89"/>
      <c r="E47" s="89"/>
      <c r="F47" s="89"/>
      <c r="G47" s="89"/>
      <c r="H47" s="89"/>
      <c r="I47" s="89"/>
    </row>
    <row r="48" spans="1:9" s="81" customFormat="1">
      <c r="D48" s="90"/>
      <c r="E48" s="90"/>
      <c r="F48" s="90"/>
      <c r="G48" s="90"/>
      <c r="H48" s="90"/>
      <c r="I48" s="90"/>
    </row>
    <row r="49" spans="4:9" s="81" customFormat="1">
      <c r="D49" s="91"/>
      <c r="E49" s="91"/>
      <c r="F49" s="91"/>
      <c r="G49" s="91"/>
      <c r="H49" s="91"/>
      <c r="I49" s="91"/>
    </row>
  </sheetData>
  <mergeCells count="3">
    <mergeCell ref="A34:H34"/>
    <mergeCell ref="A12:H12"/>
    <mergeCell ref="A35:G35"/>
  </mergeCells>
  <printOptions horizontalCentered="1"/>
  <pageMargins left="0.78740157480314965" right="0.78740157480314965" top="1.7716535433070868" bottom="0.78740157480314965" header="0" footer="0"/>
  <pageSetup paperSize="9" scale="78" orientation="landscape" verticalDpi="300" r:id="rId1"/>
  <headerFooter>
    <oddHeader>&amp;R&amp;G</oddHeader>
    <oddFooter>Página &amp;P de &amp;N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3"/>
  <sheetViews>
    <sheetView view="pageBreakPreview" zoomScaleNormal="100" zoomScaleSheetLayoutView="100" workbookViewId="0">
      <selection activeCell="Q20" sqref="Q20"/>
    </sheetView>
  </sheetViews>
  <sheetFormatPr defaultColWidth="9.140625" defaultRowHeight="12.75"/>
  <cols>
    <col min="1" max="1" width="7.5703125" style="2" customWidth="1"/>
    <col min="2" max="2" width="35" style="2" customWidth="1"/>
    <col min="3" max="3" width="14.28515625" style="2" customWidth="1"/>
    <col min="4" max="4" width="8.140625" style="2" customWidth="1"/>
    <col min="5" max="5" width="15" style="2" customWidth="1"/>
    <col min="6" max="6" width="8.140625" style="2" customWidth="1"/>
    <col min="7" max="7" width="15" style="2" customWidth="1"/>
    <col min="8" max="8" width="8.140625" style="2" customWidth="1"/>
    <col min="9" max="9" width="15" style="2" customWidth="1"/>
    <col min="10" max="14" width="9.140625" style="2" hidden="1" customWidth="1"/>
    <col min="15" max="15" width="14.28515625" style="2" bestFit="1" customWidth="1"/>
    <col min="16" max="16384" width="9.140625" style="2"/>
  </cols>
  <sheetData>
    <row r="1" spans="1:15" s="6" customFormat="1">
      <c r="A1" s="5" t="s">
        <v>48</v>
      </c>
      <c r="B1" s="4"/>
      <c r="C1" s="1"/>
      <c r="D1" s="1"/>
      <c r="E1" s="1"/>
      <c r="F1" s="1"/>
      <c r="G1" s="1"/>
    </row>
    <row r="2" spans="1:15" s="6" customFormat="1">
      <c r="A2" s="4" t="s">
        <v>54</v>
      </c>
      <c r="B2" s="4"/>
      <c r="C2" s="3"/>
      <c r="D2" s="16"/>
      <c r="E2" s="3"/>
      <c r="F2" s="3"/>
      <c r="G2" s="3"/>
    </row>
    <row r="3" spans="1:15" s="6" customFormat="1">
      <c r="A3" s="4" t="s">
        <v>47</v>
      </c>
      <c r="B3" s="4"/>
      <c r="C3" s="3"/>
      <c r="D3" s="16"/>
      <c r="E3" s="3"/>
      <c r="F3" s="3"/>
      <c r="G3" s="16"/>
    </row>
    <row r="4" spans="1:15" s="6" customFormat="1">
      <c r="A4" s="4" t="s">
        <v>55</v>
      </c>
      <c r="B4" s="4"/>
      <c r="C4" s="3"/>
      <c r="D4" s="16"/>
      <c r="E4" s="3"/>
      <c r="F4" s="3"/>
      <c r="G4" s="16"/>
    </row>
    <row r="5" spans="1:15" s="6" customFormat="1">
      <c r="A5" s="4"/>
      <c r="B5" s="4"/>
      <c r="C5" s="3"/>
      <c r="D5" s="16"/>
      <c r="E5" s="3"/>
      <c r="F5" s="3"/>
      <c r="G5" s="16"/>
    </row>
    <row r="6" spans="1:15" s="6" customFormat="1">
      <c r="A6" s="4"/>
      <c r="B6" s="4"/>
      <c r="C6" s="3"/>
      <c r="D6" s="16"/>
      <c r="E6" s="3"/>
      <c r="F6" s="3"/>
      <c r="G6" s="16"/>
    </row>
    <row r="7" spans="1:15" s="6" customFormat="1">
      <c r="A7" s="16"/>
      <c r="B7" s="4"/>
      <c r="C7" s="3"/>
      <c r="D7" s="16"/>
      <c r="E7" s="3"/>
      <c r="F7" s="3"/>
      <c r="G7" s="3"/>
    </row>
    <row r="8" spans="1:15">
      <c r="A8" s="16"/>
      <c r="B8" s="4"/>
      <c r="C8" s="1"/>
      <c r="D8" s="1"/>
      <c r="E8" s="1"/>
      <c r="F8" s="1"/>
      <c r="G8" s="1"/>
      <c r="H8" s="1"/>
      <c r="I8" s="1"/>
    </row>
    <row r="9" spans="1:15" ht="18">
      <c r="A9" s="156" t="s">
        <v>25</v>
      </c>
      <c r="B9" s="156"/>
      <c r="C9" s="156"/>
      <c r="D9" s="156"/>
      <c r="E9" s="156"/>
      <c r="F9" s="156"/>
      <c r="G9" s="156"/>
      <c r="H9" s="156"/>
      <c r="I9" s="156"/>
      <c r="J9" s="156"/>
      <c r="K9" s="156"/>
      <c r="L9" s="156"/>
      <c r="M9" s="156"/>
      <c r="N9" s="156"/>
      <c r="O9" s="156"/>
    </row>
    <row r="10" spans="1:15" ht="15" customHeight="1">
      <c r="A10" s="155" t="s">
        <v>0</v>
      </c>
      <c r="B10" s="155" t="s">
        <v>1</v>
      </c>
      <c r="C10" s="155" t="s">
        <v>21</v>
      </c>
      <c r="D10" s="157" t="s">
        <v>4</v>
      </c>
      <c r="E10" s="157"/>
      <c r="F10" s="157" t="s">
        <v>5</v>
      </c>
      <c r="G10" s="157"/>
      <c r="H10" s="157" t="s">
        <v>6</v>
      </c>
      <c r="I10" s="157"/>
      <c r="J10" s="8"/>
      <c r="K10" s="8"/>
      <c r="L10" s="8"/>
      <c r="M10" s="8"/>
      <c r="N10" s="8"/>
      <c r="O10" s="155" t="s">
        <v>7</v>
      </c>
    </row>
    <row r="11" spans="1:15">
      <c r="A11" s="155"/>
      <c r="B11" s="155"/>
      <c r="C11" s="155"/>
      <c r="D11" s="140" t="s">
        <v>2</v>
      </c>
      <c r="E11" s="140" t="s">
        <v>3</v>
      </c>
      <c r="F11" s="140" t="s">
        <v>2</v>
      </c>
      <c r="G11" s="140" t="s">
        <v>3</v>
      </c>
      <c r="H11" s="140" t="s">
        <v>2</v>
      </c>
      <c r="I11" s="140" t="s">
        <v>3</v>
      </c>
      <c r="J11" s="8"/>
      <c r="K11" s="8"/>
      <c r="L11" s="8"/>
      <c r="M11" s="8"/>
      <c r="N11" s="8"/>
      <c r="O11" s="155"/>
    </row>
    <row r="12" spans="1:15">
      <c r="A12" s="9">
        <v>1</v>
      </c>
      <c r="B12" s="9" t="str">
        <f>PLANILHA!C14</f>
        <v>SERVIÇOS PRELIMINARES</v>
      </c>
      <c r="C12" s="141">
        <f>PLANILHA!H20</f>
        <v>16439.060000000001</v>
      </c>
      <c r="D12" s="142">
        <v>1</v>
      </c>
      <c r="E12" s="141">
        <f>ROUND(D12*$C$12,2)</f>
        <v>16439.060000000001</v>
      </c>
      <c r="F12" s="142">
        <v>0</v>
      </c>
      <c r="G12" s="141">
        <f>ROUND(F12*$C$12,2)</f>
        <v>0</v>
      </c>
      <c r="H12" s="142">
        <v>0</v>
      </c>
      <c r="I12" s="141">
        <f>ROUND(H12*$C$12,2)</f>
        <v>0</v>
      </c>
      <c r="J12" s="8"/>
      <c r="K12" s="8"/>
      <c r="L12" s="8"/>
      <c r="M12" s="8"/>
      <c r="N12" s="8"/>
      <c r="O12" s="141">
        <f>SUM(E12,G12,I12)</f>
        <v>16439.060000000001</v>
      </c>
    </row>
    <row r="13" spans="1:15">
      <c r="A13" s="9">
        <v>2</v>
      </c>
      <c r="B13" s="9" t="str">
        <f>PLANILHA!C21</f>
        <v>SERVIÇO EM TERRA</v>
      </c>
      <c r="C13" s="141">
        <f>PLANILHA!H24</f>
        <v>21238.85</v>
      </c>
      <c r="D13" s="142">
        <v>1</v>
      </c>
      <c r="E13" s="141">
        <f>ROUND(D13*$C$13,2)</f>
        <v>21238.85</v>
      </c>
      <c r="F13" s="142">
        <v>0</v>
      </c>
      <c r="G13" s="141">
        <f>ROUND(F13*$C$13,2)</f>
        <v>0</v>
      </c>
      <c r="H13" s="142">
        <v>0</v>
      </c>
      <c r="I13" s="141">
        <f>ROUND(H13*$C$13,2)</f>
        <v>0</v>
      </c>
      <c r="J13" s="8"/>
      <c r="K13" s="8"/>
      <c r="L13" s="8"/>
      <c r="M13" s="8"/>
      <c r="N13" s="8"/>
      <c r="O13" s="141">
        <f t="shared" ref="O13:O17" si="0">SUM(E13,G13,I13)</f>
        <v>21238.85</v>
      </c>
    </row>
    <row r="14" spans="1:15">
      <c r="A14" s="9">
        <v>3</v>
      </c>
      <c r="B14" s="9" t="str">
        <f>PLANILHA!C25</f>
        <v>CALÇADA COM ACESSIBILIDADE</v>
      </c>
      <c r="C14" s="141">
        <f>PLANILHA!H30</f>
        <v>181978.32</v>
      </c>
      <c r="D14" s="142">
        <v>0.1</v>
      </c>
      <c r="E14" s="141">
        <f>ROUND(D14*$C$14,2)</f>
        <v>18197.830000000002</v>
      </c>
      <c r="F14" s="142">
        <v>0.45</v>
      </c>
      <c r="G14" s="141">
        <f>ROUND(F14*$C$14,2)</f>
        <v>81890.240000000005</v>
      </c>
      <c r="H14" s="142">
        <v>0.45</v>
      </c>
      <c r="I14" s="141">
        <f>ROUNDUP(H14*$C$14,2)</f>
        <v>81890.25</v>
      </c>
      <c r="J14" s="8"/>
      <c r="K14" s="8"/>
      <c r="L14" s="8"/>
      <c r="M14" s="8"/>
      <c r="N14" s="8"/>
      <c r="O14" s="141">
        <f t="shared" si="0"/>
        <v>181978.32</v>
      </c>
    </row>
    <row r="15" spans="1:15">
      <c r="A15" s="9">
        <v>4</v>
      </c>
      <c r="B15" s="9" t="str">
        <f>PLANILHA!C31</f>
        <v>LIMPEZA DA OBRA</v>
      </c>
      <c r="C15" s="141">
        <f>PLANILHA!H33</f>
        <v>5999.45</v>
      </c>
      <c r="D15" s="142">
        <v>0.33</v>
      </c>
      <c r="E15" s="141">
        <f>ROUND(D15*$C$15,2)</f>
        <v>1979.82</v>
      </c>
      <c r="F15" s="142">
        <v>0.33</v>
      </c>
      <c r="G15" s="141">
        <f>ROUND(F15*$C$15,2)</f>
        <v>1979.82</v>
      </c>
      <c r="H15" s="142">
        <v>0.34</v>
      </c>
      <c r="I15" s="141">
        <f>ROUND(H15*$C$15,2)</f>
        <v>2039.81</v>
      </c>
      <c r="J15" s="8"/>
      <c r="K15" s="8"/>
      <c r="L15" s="8"/>
      <c r="M15" s="8"/>
      <c r="N15" s="8"/>
      <c r="O15" s="141">
        <f t="shared" si="0"/>
        <v>5999.45</v>
      </c>
    </row>
    <row r="16" spans="1:15" ht="6" customHeight="1">
      <c r="A16" s="10"/>
      <c r="B16" s="10"/>
      <c r="C16" s="143"/>
      <c r="D16" s="144"/>
      <c r="E16" s="145"/>
      <c r="F16" s="146"/>
      <c r="G16" s="145"/>
      <c r="H16" s="146"/>
      <c r="I16" s="145"/>
      <c r="J16" s="145"/>
      <c r="K16" s="145"/>
      <c r="L16" s="145"/>
      <c r="M16" s="145"/>
      <c r="N16" s="145"/>
      <c r="O16" s="145"/>
    </row>
    <row r="17" spans="1:15" s="7" customFormat="1" ht="15" customHeight="1">
      <c r="A17" s="162" t="s">
        <v>22</v>
      </c>
      <c r="B17" s="162"/>
      <c r="C17" s="147">
        <f>SUM(C12:C15)</f>
        <v>225655.68000000002</v>
      </c>
      <c r="D17" s="142">
        <f>E17/$C$17</f>
        <v>0.25638867144846522</v>
      </c>
      <c r="E17" s="147">
        <f>SUM(E12:E15)</f>
        <v>57855.560000000005</v>
      </c>
      <c r="F17" s="142">
        <f>G17/$C$17</f>
        <v>0.37167271836454552</v>
      </c>
      <c r="G17" s="147">
        <f>SUM(G12:G15)</f>
        <v>83870.060000000012</v>
      </c>
      <c r="H17" s="142">
        <f>I17/$C$17</f>
        <v>0.37193861018698926</v>
      </c>
      <c r="I17" s="147">
        <f>SUM(I12:I15)</f>
        <v>83930.06</v>
      </c>
      <c r="J17" s="11"/>
      <c r="K17" s="11"/>
      <c r="L17" s="11"/>
      <c r="M17" s="11"/>
      <c r="N17" s="11"/>
      <c r="O17" s="147">
        <f t="shared" si="0"/>
        <v>225655.68000000002</v>
      </c>
    </row>
    <row r="19" spans="1:15">
      <c r="A19" s="53" t="s">
        <v>239</v>
      </c>
    </row>
    <row r="22" spans="1:15" ht="14.25">
      <c r="F22" s="19" t="s">
        <v>27</v>
      </c>
    </row>
    <row r="23" spans="1:15" ht="14.25">
      <c r="F23" s="20" t="s">
        <v>49</v>
      </c>
      <c r="I23" s="19"/>
    </row>
    <row r="24" spans="1:15" ht="15">
      <c r="F24" s="20" t="s">
        <v>50</v>
      </c>
      <c r="G24" s="17"/>
      <c r="I24" s="20"/>
    </row>
    <row r="25" spans="1:15" ht="15">
      <c r="F25" s="50" t="s">
        <v>51</v>
      </c>
      <c r="G25" s="18"/>
      <c r="I25" s="20"/>
    </row>
    <row r="26" spans="1:15" ht="15">
      <c r="F26" s="50" t="s">
        <v>52</v>
      </c>
      <c r="G26" s="18"/>
      <c r="I26" s="20"/>
    </row>
    <row r="27" spans="1:15" ht="15">
      <c r="G27" s="18"/>
      <c r="I27" s="20"/>
    </row>
    <row r="28" spans="1:15" ht="15">
      <c r="G28" s="18"/>
    </row>
    <row r="29" spans="1:15">
      <c r="D29" s="158"/>
      <c r="E29" s="158"/>
      <c r="F29" s="158"/>
      <c r="G29" s="158"/>
      <c r="H29" s="12"/>
      <c r="I29" s="12"/>
    </row>
    <row r="30" spans="1:15">
      <c r="D30" s="159"/>
      <c r="E30" s="159"/>
      <c r="F30" s="159"/>
      <c r="G30" s="159"/>
      <c r="H30" s="13"/>
      <c r="I30" s="13"/>
    </row>
    <row r="31" spans="1:15">
      <c r="D31" s="160"/>
      <c r="E31" s="160"/>
      <c r="F31" s="160"/>
      <c r="G31" s="160"/>
      <c r="H31" s="14"/>
      <c r="I31" s="14"/>
    </row>
    <row r="32" spans="1:15">
      <c r="D32" s="161"/>
      <c r="E32" s="161"/>
      <c r="F32" s="161"/>
      <c r="G32" s="161"/>
      <c r="H32" s="15"/>
      <c r="I32" s="15"/>
    </row>
    <row r="33" spans="4:9">
      <c r="D33" s="12"/>
      <c r="H33" s="12"/>
      <c r="I33" s="12"/>
    </row>
  </sheetData>
  <mergeCells count="13">
    <mergeCell ref="D29:G29"/>
    <mergeCell ref="D30:G30"/>
    <mergeCell ref="D31:G31"/>
    <mergeCell ref="D32:G32"/>
    <mergeCell ref="A17:B17"/>
    <mergeCell ref="O10:O11"/>
    <mergeCell ref="A9:O9"/>
    <mergeCell ref="H10:I10"/>
    <mergeCell ref="A10:A11"/>
    <mergeCell ref="B10:B11"/>
    <mergeCell ref="C10:C11"/>
    <mergeCell ref="D10:E10"/>
    <mergeCell ref="F10:G10"/>
  </mergeCells>
  <printOptions horizontalCentered="1"/>
  <pageMargins left="0.78740157480314965" right="0.78740157480314965" top="1.7716535433070868" bottom="0.78740157480314965" header="0" footer="0"/>
  <pageSetup paperSize="9" scale="90" orientation="landscape" r:id="rId1"/>
  <headerFooter>
    <oddHeader>&amp;R&amp;G</oddHead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59"/>
  <sheetViews>
    <sheetView tabSelected="1" view="pageBreakPreview" topLeftCell="A25" zoomScaleNormal="100" zoomScaleSheetLayoutView="100" workbookViewId="0">
      <selection activeCell="N45" sqref="N45"/>
    </sheetView>
  </sheetViews>
  <sheetFormatPr defaultColWidth="8.85546875" defaultRowHeight="12.75"/>
  <cols>
    <col min="1" max="1" width="8.85546875" style="23"/>
    <col min="2" max="3" width="9.28515625" style="23" bestFit="1" customWidth="1"/>
    <col min="4" max="4" width="18" style="23" bestFit="1" customWidth="1"/>
    <col min="5" max="5" width="9.7109375" style="23" customWidth="1"/>
    <col min="6" max="6" width="8.85546875" style="23"/>
    <col min="7" max="7" width="9.28515625" style="23" bestFit="1" customWidth="1"/>
    <col min="8" max="8" width="8.85546875" style="23"/>
    <col min="9" max="10" width="9.28515625" style="23" bestFit="1" customWidth="1"/>
    <col min="11" max="11" width="8.85546875" style="23"/>
    <col min="12" max="13" width="8.85546875" style="32"/>
    <col min="14" max="16384" width="8.85546875" style="23"/>
  </cols>
  <sheetData>
    <row r="1" spans="1:256" ht="15" customHeight="1">
      <c r="A1" s="5" t="s">
        <v>48</v>
      </c>
      <c r="B1" s="49"/>
      <c r="C1" s="49"/>
      <c r="D1" s="49"/>
      <c r="E1" s="49"/>
      <c r="F1" s="49"/>
      <c r="G1" s="49"/>
      <c r="H1" s="49"/>
      <c r="I1" s="21"/>
      <c r="J1" s="22"/>
    </row>
    <row r="2" spans="1:256" ht="14.45" customHeight="1">
      <c r="A2" s="4" t="s">
        <v>54</v>
      </c>
      <c r="B2" s="24"/>
      <c r="C2" s="24"/>
      <c r="D2" s="24"/>
      <c r="E2" s="24"/>
      <c r="F2" s="24"/>
      <c r="G2" s="24"/>
      <c r="H2" s="24"/>
      <c r="I2" s="24"/>
      <c r="J2" s="22"/>
    </row>
    <row r="3" spans="1:256" ht="29.45" customHeight="1">
      <c r="A3" s="163" t="s">
        <v>47</v>
      </c>
      <c r="B3" s="163"/>
      <c r="C3" s="163"/>
      <c r="D3" s="163"/>
      <c r="E3" s="163"/>
      <c r="F3" s="163"/>
      <c r="G3" s="163"/>
      <c r="H3" s="163"/>
      <c r="I3" s="163"/>
      <c r="J3" s="163"/>
    </row>
    <row r="4" spans="1:256">
      <c r="A4" s="4" t="s">
        <v>55</v>
      </c>
      <c r="B4" s="25"/>
      <c r="C4" s="25"/>
      <c r="D4" s="25"/>
      <c r="E4" s="25"/>
      <c r="F4" s="25"/>
      <c r="G4" s="25"/>
      <c r="H4" s="16"/>
      <c r="I4" s="25"/>
      <c r="J4" s="25"/>
    </row>
    <row r="5" spans="1:256" ht="14.45" customHeight="1">
      <c r="A5" s="16"/>
      <c r="B5" s="26"/>
      <c r="C5" s="21"/>
      <c r="D5" s="21"/>
      <c r="E5" s="21"/>
      <c r="F5" s="21"/>
      <c r="G5" s="21"/>
      <c r="H5" s="21"/>
      <c r="I5" s="21"/>
      <c r="J5" s="21"/>
    </row>
    <row r="6" spans="1:256" ht="14.45" customHeight="1">
      <c r="A6" s="16"/>
      <c r="B6" s="26"/>
      <c r="C6" s="21"/>
      <c r="D6" s="21"/>
      <c r="E6" s="21"/>
      <c r="F6" s="21"/>
      <c r="G6" s="21"/>
      <c r="H6" s="21"/>
      <c r="I6" s="21"/>
      <c r="J6" s="21"/>
    </row>
    <row r="7" spans="1:256" ht="14.45" customHeight="1">
      <c r="A7" s="16"/>
      <c r="B7" s="26"/>
      <c r="C7" s="21"/>
      <c r="D7" s="21"/>
      <c r="E7" s="21"/>
      <c r="F7" s="21"/>
      <c r="G7" s="21"/>
      <c r="H7" s="21"/>
      <c r="I7" s="21"/>
      <c r="J7" s="21"/>
    </row>
    <row r="8" spans="1:256" ht="15.75">
      <c r="A8" s="165" t="s">
        <v>28</v>
      </c>
      <c r="B8" s="166"/>
      <c r="C8" s="166"/>
      <c r="D8" s="166"/>
      <c r="E8" s="166"/>
      <c r="F8" s="166"/>
      <c r="G8" s="166"/>
      <c r="H8" s="166"/>
      <c r="I8" s="166"/>
      <c r="J8" s="167"/>
      <c r="K8" s="27"/>
      <c r="L8" s="29"/>
      <c r="M8" s="29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27"/>
      <c r="AP8" s="27"/>
      <c r="AQ8" s="27"/>
      <c r="AR8" s="27"/>
      <c r="AS8" s="27"/>
      <c r="AT8" s="27"/>
      <c r="AU8" s="27"/>
      <c r="AV8" s="27"/>
      <c r="AW8" s="27"/>
      <c r="AX8" s="27"/>
      <c r="AY8" s="27"/>
      <c r="AZ8" s="27"/>
      <c r="BA8" s="27"/>
      <c r="BB8" s="27"/>
      <c r="BC8" s="27"/>
      <c r="BD8" s="27"/>
      <c r="BE8" s="27"/>
      <c r="BF8" s="27"/>
      <c r="BG8" s="27"/>
      <c r="BH8" s="27"/>
      <c r="BI8" s="27"/>
      <c r="BJ8" s="27"/>
      <c r="BK8" s="27"/>
      <c r="BL8" s="27"/>
      <c r="BM8" s="27"/>
      <c r="BN8" s="27"/>
      <c r="BO8" s="27"/>
      <c r="BP8" s="27"/>
      <c r="BQ8" s="27"/>
      <c r="BR8" s="27"/>
      <c r="BS8" s="27"/>
      <c r="BT8" s="27"/>
      <c r="BU8" s="27"/>
      <c r="BV8" s="27"/>
      <c r="BW8" s="27"/>
      <c r="BX8" s="27"/>
      <c r="BY8" s="27"/>
      <c r="BZ8" s="27"/>
      <c r="CA8" s="27"/>
      <c r="CB8" s="27"/>
      <c r="CC8" s="27"/>
      <c r="CD8" s="27"/>
      <c r="CE8" s="27"/>
      <c r="CF8" s="27"/>
      <c r="CG8" s="27"/>
      <c r="CH8" s="27"/>
      <c r="CI8" s="27"/>
      <c r="CJ8" s="27"/>
      <c r="CK8" s="27"/>
      <c r="CL8" s="27"/>
      <c r="CM8" s="27"/>
      <c r="CN8" s="27"/>
      <c r="CO8" s="27"/>
      <c r="CP8" s="27"/>
      <c r="CQ8" s="27"/>
      <c r="CR8" s="27"/>
      <c r="CS8" s="27"/>
      <c r="CT8" s="27"/>
      <c r="CU8" s="27"/>
      <c r="CV8" s="27"/>
      <c r="CW8" s="27"/>
      <c r="CX8" s="27"/>
      <c r="CY8" s="27"/>
      <c r="CZ8" s="27"/>
      <c r="DA8" s="27"/>
      <c r="DB8" s="27"/>
      <c r="DC8" s="27"/>
      <c r="DD8" s="27"/>
      <c r="DE8" s="27"/>
      <c r="DF8" s="27"/>
      <c r="DG8" s="27"/>
      <c r="DH8" s="27"/>
      <c r="DI8" s="27"/>
      <c r="DJ8" s="27"/>
      <c r="DK8" s="27"/>
      <c r="DL8" s="27"/>
      <c r="DM8" s="27"/>
      <c r="DN8" s="27"/>
      <c r="DO8" s="27"/>
      <c r="DP8" s="27"/>
      <c r="DQ8" s="27"/>
      <c r="DR8" s="27"/>
      <c r="DS8" s="27"/>
      <c r="DT8" s="27"/>
      <c r="DU8" s="27"/>
      <c r="DV8" s="27"/>
      <c r="DW8" s="27"/>
      <c r="DX8" s="27"/>
      <c r="DY8" s="27"/>
      <c r="DZ8" s="27"/>
      <c r="EA8" s="27"/>
      <c r="EB8" s="27"/>
      <c r="EC8" s="27"/>
      <c r="ED8" s="27"/>
      <c r="EE8" s="27"/>
      <c r="EF8" s="27"/>
      <c r="EG8" s="27"/>
      <c r="EH8" s="27"/>
      <c r="EI8" s="27"/>
      <c r="EJ8" s="27"/>
      <c r="EK8" s="27"/>
      <c r="EL8" s="27"/>
      <c r="EM8" s="27"/>
      <c r="EN8" s="27"/>
      <c r="EO8" s="27"/>
      <c r="EP8" s="27"/>
      <c r="EQ8" s="27"/>
      <c r="ER8" s="27"/>
      <c r="ES8" s="27"/>
      <c r="ET8" s="27"/>
      <c r="EU8" s="27"/>
      <c r="EV8" s="27"/>
      <c r="EW8" s="27"/>
      <c r="EX8" s="27"/>
      <c r="EY8" s="27"/>
      <c r="EZ8" s="27"/>
      <c r="FA8" s="27"/>
      <c r="FB8" s="27"/>
      <c r="FC8" s="27"/>
      <c r="FD8" s="27"/>
      <c r="FE8" s="27"/>
      <c r="FF8" s="27"/>
      <c r="FG8" s="27"/>
      <c r="FH8" s="27"/>
      <c r="FI8" s="27"/>
      <c r="FJ8" s="27"/>
      <c r="FK8" s="27"/>
      <c r="FL8" s="27"/>
      <c r="FM8" s="27"/>
      <c r="FN8" s="27"/>
      <c r="FO8" s="27"/>
      <c r="FP8" s="27"/>
      <c r="FQ8" s="27"/>
      <c r="FR8" s="27"/>
      <c r="FS8" s="27"/>
      <c r="FT8" s="27"/>
      <c r="FU8" s="27"/>
      <c r="FV8" s="27"/>
      <c r="FW8" s="27"/>
      <c r="FX8" s="27"/>
      <c r="FY8" s="27"/>
      <c r="FZ8" s="27"/>
      <c r="GA8" s="27"/>
      <c r="GB8" s="27"/>
      <c r="GC8" s="27"/>
      <c r="GD8" s="27"/>
      <c r="GE8" s="27"/>
      <c r="GF8" s="27"/>
      <c r="GG8" s="27"/>
      <c r="GH8" s="27"/>
      <c r="GI8" s="27"/>
      <c r="GJ8" s="27"/>
      <c r="GK8" s="27"/>
      <c r="GL8" s="27"/>
      <c r="GM8" s="27"/>
      <c r="GN8" s="27"/>
      <c r="GO8" s="27"/>
      <c r="GP8" s="27"/>
      <c r="GQ8" s="27"/>
      <c r="GR8" s="27"/>
      <c r="GS8" s="27"/>
      <c r="GT8" s="27"/>
      <c r="GU8" s="27"/>
      <c r="GV8" s="27"/>
      <c r="GW8" s="27"/>
      <c r="GX8" s="27"/>
      <c r="GY8" s="27"/>
      <c r="GZ8" s="27"/>
      <c r="HA8" s="27"/>
      <c r="HB8" s="27"/>
      <c r="HC8" s="27"/>
      <c r="HD8" s="27"/>
      <c r="HE8" s="27"/>
      <c r="HF8" s="27"/>
      <c r="HG8" s="27"/>
      <c r="HH8" s="27"/>
      <c r="HI8" s="27"/>
      <c r="HJ8" s="27"/>
      <c r="HK8" s="27"/>
      <c r="HL8" s="27"/>
      <c r="HM8" s="27"/>
      <c r="HN8" s="27"/>
      <c r="HO8" s="27"/>
      <c r="HP8" s="27"/>
      <c r="HQ8" s="27"/>
      <c r="HR8" s="27"/>
      <c r="HS8" s="27"/>
      <c r="HT8" s="27"/>
      <c r="HU8" s="27"/>
      <c r="HV8" s="27"/>
      <c r="HW8" s="27"/>
      <c r="HX8" s="27"/>
      <c r="HY8" s="27"/>
      <c r="HZ8" s="27"/>
      <c r="IA8" s="27"/>
      <c r="IB8" s="27"/>
      <c r="IC8" s="27"/>
      <c r="ID8" s="27"/>
      <c r="IE8" s="27"/>
      <c r="IF8" s="27"/>
      <c r="IG8" s="27"/>
      <c r="IH8" s="27"/>
      <c r="II8" s="27"/>
      <c r="IJ8" s="27"/>
      <c r="IK8" s="27"/>
      <c r="IL8" s="27"/>
      <c r="IM8" s="27"/>
      <c r="IN8" s="27"/>
      <c r="IO8" s="27"/>
      <c r="IP8" s="27"/>
      <c r="IQ8" s="27"/>
      <c r="IR8" s="27"/>
      <c r="IS8" s="27"/>
      <c r="IT8" s="27"/>
      <c r="IU8" s="27"/>
      <c r="IV8" s="27"/>
    </row>
    <row r="9" spans="1:256">
      <c r="A9" s="28"/>
      <c r="B9" s="29"/>
      <c r="C9" s="29"/>
      <c r="D9" s="29"/>
      <c r="E9" s="29"/>
      <c r="F9" s="29"/>
      <c r="G9" s="29"/>
      <c r="H9" s="29"/>
      <c r="I9" s="29"/>
      <c r="J9" s="30"/>
      <c r="K9" s="27"/>
      <c r="L9" s="29"/>
      <c r="M9" s="29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27"/>
      <c r="AX9" s="27"/>
      <c r="AY9" s="27"/>
      <c r="AZ9" s="27"/>
      <c r="BA9" s="27"/>
      <c r="BB9" s="27"/>
      <c r="BC9" s="27"/>
      <c r="BD9" s="27"/>
      <c r="BE9" s="27"/>
      <c r="BF9" s="27"/>
      <c r="BG9" s="27"/>
      <c r="BH9" s="27"/>
      <c r="BI9" s="27"/>
      <c r="BJ9" s="27"/>
      <c r="BK9" s="27"/>
      <c r="BL9" s="27"/>
      <c r="BM9" s="27"/>
      <c r="BN9" s="27"/>
      <c r="BO9" s="27"/>
      <c r="BP9" s="27"/>
      <c r="BQ9" s="27"/>
      <c r="BR9" s="27"/>
      <c r="BS9" s="27"/>
      <c r="BT9" s="27"/>
      <c r="BU9" s="27"/>
      <c r="BV9" s="27"/>
      <c r="BW9" s="27"/>
      <c r="BX9" s="27"/>
      <c r="BY9" s="27"/>
      <c r="BZ9" s="27"/>
      <c r="CA9" s="27"/>
      <c r="CB9" s="27"/>
      <c r="CC9" s="27"/>
      <c r="CD9" s="27"/>
      <c r="CE9" s="27"/>
      <c r="CF9" s="27"/>
      <c r="CG9" s="27"/>
      <c r="CH9" s="27"/>
      <c r="CI9" s="27"/>
      <c r="CJ9" s="27"/>
      <c r="CK9" s="27"/>
      <c r="CL9" s="27"/>
      <c r="CM9" s="27"/>
      <c r="CN9" s="27"/>
      <c r="CO9" s="27"/>
      <c r="CP9" s="27"/>
      <c r="CQ9" s="27"/>
      <c r="CR9" s="27"/>
      <c r="CS9" s="27"/>
      <c r="CT9" s="27"/>
      <c r="CU9" s="27"/>
      <c r="CV9" s="27"/>
      <c r="CW9" s="27"/>
      <c r="CX9" s="27"/>
      <c r="CY9" s="27"/>
      <c r="CZ9" s="27"/>
      <c r="DA9" s="27"/>
      <c r="DB9" s="27"/>
      <c r="DC9" s="27"/>
      <c r="DD9" s="27"/>
      <c r="DE9" s="27"/>
      <c r="DF9" s="27"/>
      <c r="DG9" s="27"/>
      <c r="DH9" s="27"/>
      <c r="DI9" s="27"/>
      <c r="DJ9" s="27"/>
      <c r="DK9" s="27"/>
      <c r="DL9" s="27"/>
      <c r="DM9" s="27"/>
      <c r="DN9" s="27"/>
      <c r="DO9" s="27"/>
      <c r="DP9" s="27"/>
      <c r="DQ9" s="27"/>
      <c r="DR9" s="27"/>
      <c r="DS9" s="27"/>
      <c r="DT9" s="27"/>
      <c r="DU9" s="27"/>
      <c r="DV9" s="27"/>
      <c r="DW9" s="27"/>
      <c r="DX9" s="27"/>
      <c r="DY9" s="27"/>
      <c r="DZ9" s="27"/>
      <c r="EA9" s="27"/>
      <c r="EB9" s="27"/>
      <c r="EC9" s="27"/>
      <c r="ED9" s="27"/>
      <c r="EE9" s="27"/>
      <c r="EF9" s="27"/>
      <c r="EG9" s="27"/>
      <c r="EH9" s="27"/>
      <c r="EI9" s="27"/>
      <c r="EJ9" s="27"/>
      <c r="EK9" s="27"/>
      <c r="EL9" s="27"/>
      <c r="EM9" s="27"/>
      <c r="EN9" s="27"/>
      <c r="EO9" s="27"/>
      <c r="EP9" s="27"/>
      <c r="EQ9" s="27"/>
      <c r="ER9" s="27"/>
      <c r="ES9" s="27"/>
      <c r="ET9" s="27"/>
      <c r="EU9" s="27"/>
      <c r="EV9" s="27"/>
      <c r="EW9" s="27"/>
      <c r="EX9" s="27"/>
      <c r="EY9" s="27"/>
      <c r="EZ9" s="27"/>
      <c r="FA9" s="27"/>
      <c r="FB9" s="27"/>
      <c r="FC9" s="27"/>
      <c r="FD9" s="27"/>
      <c r="FE9" s="27"/>
      <c r="FF9" s="27"/>
      <c r="FG9" s="27"/>
      <c r="FH9" s="27"/>
      <c r="FI9" s="27"/>
      <c r="FJ9" s="27"/>
      <c r="FK9" s="27"/>
      <c r="FL9" s="27"/>
      <c r="FM9" s="27"/>
      <c r="FN9" s="27"/>
      <c r="FO9" s="27"/>
      <c r="FP9" s="27"/>
      <c r="FQ9" s="27"/>
      <c r="FR9" s="27"/>
      <c r="FS9" s="27"/>
      <c r="FT9" s="27"/>
      <c r="FU9" s="27"/>
      <c r="FV9" s="27"/>
      <c r="FW9" s="27"/>
      <c r="FX9" s="27"/>
      <c r="FY9" s="27"/>
      <c r="FZ9" s="27"/>
      <c r="GA9" s="27"/>
      <c r="GB9" s="27"/>
      <c r="GC9" s="27"/>
      <c r="GD9" s="27"/>
      <c r="GE9" s="27"/>
      <c r="GF9" s="27"/>
      <c r="GG9" s="27"/>
      <c r="GH9" s="27"/>
      <c r="GI9" s="27"/>
      <c r="GJ9" s="27"/>
      <c r="GK9" s="27"/>
      <c r="GL9" s="27"/>
      <c r="GM9" s="27"/>
      <c r="GN9" s="27"/>
      <c r="GO9" s="27"/>
      <c r="GP9" s="27"/>
      <c r="GQ9" s="27"/>
      <c r="GR9" s="27"/>
      <c r="GS9" s="27"/>
      <c r="GT9" s="27"/>
      <c r="GU9" s="27"/>
      <c r="GV9" s="27"/>
      <c r="GW9" s="27"/>
      <c r="GX9" s="27"/>
      <c r="GY9" s="27"/>
      <c r="GZ9" s="27"/>
      <c r="HA9" s="27"/>
      <c r="HB9" s="27"/>
      <c r="HC9" s="27"/>
      <c r="HD9" s="27"/>
      <c r="HE9" s="27"/>
      <c r="HF9" s="27"/>
      <c r="HG9" s="27"/>
      <c r="HH9" s="27"/>
      <c r="HI9" s="27"/>
      <c r="HJ9" s="27"/>
      <c r="HK9" s="27"/>
      <c r="HL9" s="27"/>
      <c r="HM9" s="27"/>
      <c r="HN9" s="27"/>
      <c r="HO9" s="27"/>
      <c r="HP9" s="27"/>
      <c r="HQ9" s="27"/>
      <c r="HR9" s="27"/>
      <c r="HS9" s="27"/>
      <c r="HT9" s="27"/>
      <c r="HU9" s="27"/>
      <c r="HV9" s="27"/>
      <c r="HW9" s="27"/>
      <c r="HX9" s="27"/>
      <c r="HY9" s="27"/>
      <c r="HZ9" s="27"/>
      <c r="IA9" s="27"/>
      <c r="IB9" s="27"/>
      <c r="IC9" s="27"/>
      <c r="ID9" s="27"/>
      <c r="IE9" s="27"/>
      <c r="IF9" s="27"/>
      <c r="IG9" s="27"/>
      <c r="IH9" s="27"/>
      <c r="II9" s="27"/>
      <c r="IJ9" s="27"/>
      <c r="IK9" s="27"/>
      <c r="IL9" s="27"/>
      <c r="IM9" s="27"/>
      <c r="IN9" s="27"/>
      <c r="IO9" s="27"/>
      <c r="IP9" s="27"/>
      <c r="IQ9" s="27"/>
      <c r="IR9" s="27"/>
      <c r="IS9" s="27"/>
      <c r="IT9" s="27"/>
      <c r="IU9" s="27"/>
      <c r="IV9" s="27"/>
    </row>
    <row r="10" spans="1:256">
      <c r="A10" s="31" t="s">
        <v>29</v>
      </c>
      <c r="B10" s="32"/>
      <c r="C10" s="32"/>
      <c r="D10" s="32"/>
      <c r="E10" s="32"/>
      <c r="F10" s="32"/>
      <c r="G10" s="32"/>
      <c r="H10" s="32"/>
      <c r="I10" s="32"/>
      <c r="J10" s="33"/>
    </row>
    <row r="11" spans="1:256" ht="13.5" thickBot="1">
      <c r="A11" s="31"/>
      <c r="B11" s="32"/>
      <c r="C11" s="32"/>
      <c r="D11" s="32"/>
      <c r="E11" s="32"/>
      <c r="F11" s="32"/>
      <c r="G11" s="32"/>
      <c r="H11" s="32"/>
      <c r="I11" s="32"/>
      <c r="J11" s="33"/>
    </row>
    <row r="12" spans="1:256" ht="13.5" thickBot="1">
      <c r="A12" s="31"/>
      <c r="B12" s="34">
        <v>1.21E-2</v>
      </c>
      <c r="C12" s="32"/>
      <c r="D12" s="32"/>
      <c r="E12" s="32"/>
      <c r="F12" s="32"/>
      <c r="G12" s="32"/>
      <c r="H12" s="32"/>
      <c r="I12" s="32"/>
      <c r="J12" s="33"/>
    </row>
    <row r="13" spans="1:256">
      <c r="A13" s="31"/>
      <c r="B13" s="32"/>
      <c r="C13" s="32"/>
      <c r="D13" s="32"/>
      <c r="E13" s="32" t="s">
        <v>30</v>
      </c>
      <c r="F13" s="32"/>
      <c r="G13" s="32"/>
      <c r="H13" s="32"/>
      <c r="I13" s="35">
        <v>1</v>
      </c>
      <c r="J13" s="36">
        <f>1+B16+B20+B28</f>
        <v>1.0624</v>
      </c>
    </row>
    <row r="14" spans="1:256">
      <c r="A14" s="31" t="s">
        <v>31</v>
      </c>
      <c r="B14" s="32"/>
      <c r="C14" s="32"/>
      <c r="D14" s="32"/>
      <c r="E14" s="32" t="s">
        <v>32</v>
      </c>
      <c r="F14" s="32"/>
      <c r="G14" s="32"/>
      <c r="H14" s="32"/>
      <c r="I14" s="37">
        <v>2</v>
      </c>
      <c r="J14" s="36">
        <f>1+B12</f>
        <v>1.0121</v>
      </c>
    </row>
    <row r="15" spans="1:256" ht="13.5" thickBot="1">
      <c r="A15" s="31"/>
      <c r="B15" s="32"/>
      <c r="C15" s="32"/>
      <c r="D15" s="32"/>
      <c r="E15" s="32" t="s">
        <v>33</v>
      </c>
      <c r="F15" s="32"/>
      <c r="G15" s="32"/>
      <c r="H15" s="32"/>
      <c r="I15" s="37">
        <v>3</v>
      </c>
      <c r="J15" s="36">
        <f>1+B24</f>
        <v>1.0669302079207921</v>
      </c>
    </row>
    <row r="16" spans="1:256" ht="13.5" thickBot="1">
      <c r="A16" s="31"/>
      <c r="B16" s="34">
        <v>9.7000000000000003E-3</v>
      </c>
      <c r="C16" s="32"/>
      <c r="D16" s="32"/>
      <c r="E16" s="32" t="s">
        <v>34</v>
      </c>
      <c r="F16" s="32"/>
      <c r="G16" s="32"/>
      <c r="H16" s="32"/>
      <c r="I16" s="38">
        <v>4</v>
      </c>
      <c r="J16" s="36">
        <f>1-C34-E34-G34-C36</f>
        <v>0.92349999999999999</v>
      </c>
    </row>
    <row r="17" spans="1:10">
      <c r="A17" s="31"/>
      <c r="B17" s="32"/>
      <c r="C17" s="32"/>
      <c r="D17" s="32"/>
      <c r="E17" s="32"/>
      <c r="F17" s="32"/>
      <c r="G17" s="32"/>
      <c r="H17" s="32"/>
      <c r="I17" s="32"/>
      <c r="J17" s="33"/>
    </row>
    <row r="18" spans="1:10">
      <c r="A18" s="31" t="s">
        <v>35</v>
      </c>
      <c r="B18" s="32"/>
      <c r="C18" s="32"/>
      <c r="D18" s="32"/>
      <c r="E18" s="32"/>
      <c r="F18" s="32"/>
      <c r="G18" s="32"/>
      <c r="H18" s="32"/>
      <c r="I18" s="32"/>
      <c r="J18" s="33"/>
    </row>
    <row r="19" spans="1:10" ht="13.5" thickBot="1">
      <c r="A19" s="31"/>
      <c r="B19" s="32"/>
      <c r="C19" s="32"/>
      <c r="D19" s="32"/>
      <c r="E19" s="32"/>
      <c r="F19" s="32"/>
      <c r="G19" s="32"/>
      <c r="H19" s="32"/>
      <c r="I19" s="32"/>
      <c r="J19" s="33"/>
    </row>
    <row r="20" spans="1:10" ht="13.5" thickBot="1">
      <c r="A20" s="31"/>
      <c r="B20" s="34">
        <v>4.8500000000000001E-2</v>
      </c>
      <c r="C20" s="32"/>
      <c r="D20" s="32"/>
      <c r="E20" s="32"/>
      <c r="F20" s="32"/>
      <c r="G20" s="32"/>
      <c r="H20" s="32"/>
      <c r="I20" s="32"/>
      <c r="J20" s="33"/>
    </row>
    <row r="21" spans="1:10">
      <c r="A21" s="31"/>
      <c r="B21" s="32"/>
      <c r="C21" s="32"/>
      <c r="D21" s="32"/>
      <c r="E21" s="32"/>
      <c r="F21" s="32"/>
      <c r="G21" s="32"/>
      <c r="H21" s="32"/>
      <c r="I21" s="32"/>
      <c r="J21" s="33"/>
    </row>
    <row r="22" spans="1:10">
      <c r="A22" s="31" t="s">
        <v>36</v>
      </c>
      <c r="B22" s="32"/>
      <c r="C22" s="32"/>
      <c r="D22" s="32"/>
      <c r="E22" s="32"/>
      <c r="F22" s="32"/>
      <c r="G22" s="32"/>
      <c r="H22" s="32"/>
      <c r="I22" s="32"/>
      <c r="J22" s="33"/>
    </row>
    <row r="23" spans="1:10" ht="13.5" thickBot="1">
      <c r="A23" s="31"/>
      <c r="B23" s="32"/>
      <c r="C23" s="32"/>
      <c r="D23" s="32"/>
      <c r="E23" s="32"/>
      <c r="F23" s="32"/>
      <c r="G23" s="32"/>
      <c r="H23" s="32"/>
      <c r="I23" s="32"/>
      <c r="J23" s="33"/>
    </row>
    <row r="24" spans="1:10" ht="13.5" thickBot="1">
      <c r="A24" s="31"/>
      <c r="B24" s="34">
        <v>6.6930207920792059E-2</v>
      </c>
      <c r="C24" s="32"/>
      <c r="D24" s="32"/>
      <c r="E24" s="32"/>
      <c r="F24" s="32"/>
      <c r="G24" s="32"/>
      <c r="H24" s="32"/>
      <c r="I24" s="32"/>
      <c r="J24" s="33"/>
    </row>
    <row r="25" spans="1:10">
      <c r="A25" s="31"/>
      <c r="B25" s="32"/>
      <c r="C25" s="32"/>
      <c r="D25" s="32"/>
      <c r="E25" s="32"/>
      <c r="F25" s="32"/>
      <c r="G25" s="32"/>
      <c r="H25" s="32"/>
      <c r="I25" s="32"/>
      <c r="J25" s="33"/>
    </row>
    <row r="26" spans="1:10">
      <c r="A26" s="31" t="s">
        <v>37</v>
      </c>
      <c r="B26" s="32"/>
      <c r="C26" s="32"/>
      <c r="D26" s="32"/>
      <c r="E26" s="32"/>
      <c r="F26" s="32"/>
      <c r="G26" s="32"/>
      <c r="H26" s="32"/>
      <c r="I26" s="32"/>
      <c r="J26" s="33"/>
    </row>
    <row r="27" spans="1:10" ht="13.5" thickBot="1">
      <c r="A27" s="31"/>
      <c r="B27" s="32"/>
      <c r="C27" s="32"/>
      <c r="D27" s="32"/>
      <c r="E27" s="32"/>
      <c r="F27" s="32"/>
      <c r="G27" s="32"/>
      <c r="H27" s="32"/>
      <c r="I27" s="32"/>
      <c r="J27" s="33"/>
    </row>
    <row r="28" spans="1:10" ht="13.5" thickBot="1">
      <c r="A28" s="31"/>
      <c r="B28" s="34">
        <v>4.1999999999999997E-3</v>
      </c>
      <c r="C28" s="32"/>
      <c r="D28" s="32"/>
      <c r="E28" s="32"/>
      <c r="F28" s="32"/>
      <c r="G28" s="32"/>
      <c r="H28" s="32"/>
      <c r="I28" s="32"/>
      <c r="J28" s="33"/>
    </row>
    <row r="29" spans="1:10">
      <c r="A29" s="31"/>
      <c r="B29" s="39"/>
      <c r="C29" s="32"/>
      <c r="D29" s="32"/>
      <c r="E29" s="32"/>
      <c r="F29" s="32"/>
      <c r="G29" s="32"/>
      <c r="H29" s="32"/>
      <c r="I29" s="32"/>
      <c r="J29" s="33"/>
    </row>
    <row r="30" spans="1:10">
      <c r="A30" s="31" t="s">
        <v>38</v>
      </c>
      <c r="B30" s="39"/>
      <c r="C30" s="32"/>
      <c r="D30" s="32"/>
      <c r="E30" s="32"/>
      <c r="F30" s="32"/>
      <c r="G30" s="32"/>
      <c r="H30" s="32"/>
      <c r="I30" s="32"/>
      <c r="J30" s="33"/>
    </row>
    <row r="31" spans="1:10">
      <c r="A31" s="31" t="s">
        <v>39</v>
      </c>
      <c r="B31" s="32"/>
      <c r="C31" s="32"/>
      <c r="D31" s="32"/>
      <c r="E31" s="32"/>
      <c r="F31" s="32"/>
      <c r="G31" s="32"/>
      <c r="H31" s="32"/>
      <c r="I31" s="32"/>
      <c r="J31" s="33"/>
    </row>
    <row r="32" spans="1:10">
      <c r="A32" s="31" t="s">
        <v>40</v>
      </c>
      <c r="B32" s="32"/>
      <c r="C32" s="32"/>
      <c r="D32" s="32"/>
      <c r="E32" s="32"/>
      <c r="F32" s="32"/>
      <c r="G32" s="32"/>
      <c r="H32" s="32"/>
      <c r="I32" s="32"/>
      <c r="J32" s="33"/>
    </row>
    <row r="33" spans="1:13" ht="13.5" thickBot="1">
      <c r="A33" s="31"/>
      <c r="B33" s="32"/>
      <c r="C33" s="32"/>
      <c r="D33" s="32"/>
      <c r="E33" s="32"/>
      <c r="F33" s="32"/>
      <c r="G33" s="32"/>
      <c r="H33" s="32"/>
      <c r="I33" s="32"/>
      <c r="J33" s="33"/>
    </row>
    <row r="34" spans="1:13" ht="13.5" thickBot="1">
      <c r="A34" s="31"/>
      <c r="B34" s="32" t="s">
        <v>41</v>
      </c>
      <c r="C34" s="34">
        <v>0.03</v>
      </c>
      <c r="D34" s="40" t="s">
        <v>42</v>
      </c>
      <c r="E34" s="34">
        <v>6.4999999999999997E-3</v>
      </c>
      <c r="F34" s="40" t="s">
        <v>43</v>
      </c>
      <c r="G34" s="34">
        <v>0.04</v>
      </c>
      <c r="H34" s="32"/>
      <c r="I34" s="32"/>
      <c r="J34" s="33"/>
    </row>
    <row r="35" spans="1:13" ht="13.5" thickBot="1">
      <c r="A35" s="31"/>
      <c r="B35" s="32"/>
      <c r="C35" s="32"/>
      <c r="D35" s="32"/>
      <c r="E35" s="32"/>
      <c r="F35" s="32"/>
      <c r="G35" s="32"/>
      <c r="H35" s="32"/>
      <c r="I35" s="32"/>
      <c r="J35" s="33"/>
    </row>
    <row r="36" spans="1:13" ht="13.5" thickBot="1">
      <c r="A36" s="31"/>
      <c r="B36" s="32" t="s">
        <v>44</v>
      </c>
      <c r="C36" s="34">
        <v>0</v>
      </c>
      <c r="D36" s="32"/>
      <c r="E36" s="32"/>
      <c r="F36" s="32"/>
      <c r="G36" s="32"/>
      <c r="H36" s="32"/>
      <c r="I36" s="32"/>
      <c r="J36" s="33"/>
    </row>
    <row r="37" spans="1:13">
      <c r="A37" s="31"/>
      <c r="B37" s="32"/>
      <c r="C37" s="32"/>
      <c r="D37" s="32"/>
      <c r="E37" s="32"/>
      <c r="F37" s="32"/>
      <c r="G37" s="32"/>
      <c r="H37" s="32"/>
      <c r="I37" s="32"/>
      <c r="J37" s="33"/>
    </row>
    <row r="38" spans="1:13">
      <c r="A38" s="31"/>
      <c r="B38" s="32"/>
      <c r="C38" s="32"/>
      <c r="D38" s="32"/>
      <c r="E38" s="32"/>
      <c r="F38" s="32"/>
      <c r="G38" s="32"/>
      <c r="H38" s="32"/>
      <c r="I38" s="32"/>
      <c r="J38" s="33"/>
    </row>
    <row r="39" spans="1:13">
      <c r="A39" s="31"/>
      <c r="B39" s="32"/>
      <c r="C39" s="32"/>
      <c r="D39" s="32"/>
      <c r="E39" s="32"/>
      <c r="F39" s="32"/>
      <c r="G39" s="32"/>
      <c r="H39" s="32"/>
      <c r="I39" s="32"/>
      <c r="J39" s="33"/>
    </row>
    <row r="40" spans="1:13">
      <c r="A40" s="31"/>
      <c r="B40" s="32"/>
      <c r="C40" s="32"/>
      <c r="D40" s="32"/>
      <c r="E40" s="32"/>
      <c r="F40" s="32"/>
      <c r="G40" s="32"/>
      <c r="H40" s="32"/>
      <c r="I40" s="32"/>
      <c r="J40" s="33"/>
    </row>
    <row r="41" spans="1:13">
      <c r="A41" s="31"/>
      <c r="B41" s="32"/>
      <c r="C41" s="32"/>
      <c r="D41" s="32"/>
      <c r="E41" s="32"/>
      <c r="F41" s="32"/>
      <c r="G41" s="32"/>
      <c r="H41" s="32"/>
      <c r="I41" s="32"/>
      <c r="J41" s="33"/>
    </row>
    <row r="42" spans="1:13" ht="13.5" thickBot="1">
      <c r="A42" s="31"/>
      <c r="B42" s="32"/>
      <c r="C42" s="32"/>
      <c r="D42" s="32"/>
      <c r="E42" s="32"/>
      <c r="F42" s="32"/>
      <c r="G42" s="32"/>
      <c r="H42" s="32"/>
      <c r="I42" s="32"/>
      <c r="J42" s="33"/>
    </row>
    <row r="43" spans="1:13" ht="13.5" thickBot="1">
      <c r="A43" s="31"/>
      <c r="B43" s="41" t="s">
        <v>45</v>
      </c>
      <c r="C43" s="42"/>
      <c r="D43" s="43">
        <f>ROUND((J13*J14*J15/J16)-1,4)</f>
        <v>0.24229999999999999</v>
      </c>
      <c r="E43" s="32"/>
      <c r="F43" s="32" t="s">
        <v>46</v>
      </c>
      <c r="G43" s="32"/>
      <c r="H43" s="32"/>
      <c r="I43" s="32"/>
      <c r="J43" s="33"/>
      <c r="L43" s="102"/>
      <c r="M43" s="103"/>
    </row>
    <row r="44" spans="1:13">
      <c r="A44" s="44"/>
      <c r="B44" s="45"/>
      <c r="C44" s="45"/>
      <c r="D44" s="45"/>
      <c r="E44" s="45"/>
      <c r="F44" s="45"/>
      <c r="G44" s="45"/>
      <c r="H44" s="45"/>
      <c r="I44" s="45"/>
      <c r="J44" s="46"/>
    </row>
    <row r="45" spans="1:13">
      <c r="A45" s="32"/>
      <c r="B45" s="32"/>
      <c r="C45" s="32"/>
      <c r="D45" s="32"/>
      <c r="E45" s="32"/>
      <c r="F45" s="32"/>
      <c r="G45" s="32"/>
      <c r="H45" s="32"/>
      <c r="I45" s="32"/>
      <c r="J45" s="32"/>
    </row>
    <row r="46" spans="1:13">
      <c r="A46" s="53" t="s">
        <v>239</v>
      </c>
      <c r="B46" s="32"/>
      <c r="C46" s="32"/>
      <c r="D46" s="32"/>
      <c r="E46" s="32"/>
      <c r="F46" s="32"/>
      <c r="G46" s="32"/>
      <c r="H46" s="32"/>
      <c r="I46" s="32"/>
      <c r="J46" s="32"/>
    </row>
    <row r="47" spans="1:13">
      <c r="A47" s="32"/>
      <c r="B47" s="32"/>
      <c r="C47" s="32"/>
      <c r="D47" s="32"/>
      <c r="E47" s="32"/>
      <c r="F47" s="32"/>
      <c r="G47" s="32"/>
      <c r="H47" s="32"/>
      <c r="I47" s="32"/>
      <c r="J47" s="32"/>
    </row>
    <row r="48" spans="1:13">
      <c r="A48" s="32"/>
      <c r="B48" s="32"/>
      <c r="C48" s="32"/>
      <c r="D48" s="32"/>
      <c r="E48" s="32"/>
      <c r="F48" s="32"/>
      <c r="G48" s="32"/>
      <c r="H48" s="32"/>
      <c r="I48" s="32"/>
      <c r="J48" s="32"/>
    </row>
    <row r="49" spans="1:10" ht="14.25">
      <c r="A49" s="47"/>
      <c r="E49" s="19" t="s">
        <v>27</v>
      </c>
      <c r="J49" s="48"/>
    </row>
    <row r="50" spans="1:10" ht="14.25">
      <c r="A50" s="47"/>
      <c r="E50" s="20" t="s">
        <v>49</v>
      </c>
      <c r="J50" s="48"/>
    </row>
    <row r="51" spans="1:10" ht="14.25">
      <c r="E51" s="20" t="s">
        <v>50</v>
      </c>
      <c r="J51" s="48"/>
    </row>
    <row r="52" spans="1:10" ht="15">
      <c r="E52" s="50" t="s">
        <v>51</v>
      </c>
      <c r="J52" s="48"/>
    </row>
    <row r="53" spans="1:10" ht="15">
      <c r="E53" s="50" t="s">
        <v>52</v>
      </c>
      <c r="J53" s="48"/>
    </row>
    <row r="54" spans="1:10">
      <c r="J54" s="48"/>
    </row>
    <row r="55" spans="1:10">
      <c r="J55" s="48"/>
    </row>
    <row r="56" spans="1:10">
      <c r="A56" s="164"/>
      <c r="B56" s="164"/>
      <c r="C56" s="164"/>
      <c r="D56" s="164"/>
      <c r="E56" s="164"/>
      <c r="F56" s="164"/>
      <c r="G56" s="164"/>
      <c r="H56" s="164"/>
      <c r="I56" s="164"/>
      <c r="J56" s="164"/>
    </row>
    <row r="57" spans="1:10">
      <c r="A57" s="168"/>
      <c r="B57" s="168"/>
      <c r="C57" s="168"/>
      <c r="D57" s="168"/>
      <c r="E57" s="168"/>
      <c r="F57" s="168"/>
      <c r="G57" s="168"/>
      <c r="H57" s="168"/>
      <c r="I57" s="168"/>
      <c r="J57" s="168"/>
    </row>
    <row r="58" spans="1:10">
      <c r="A58" s="164"/>
      <c r="B58" s="164"/>
      <c r="C58" s="164"/>
      <c r="D58" s="164"/>
      <c r="E58" s="164"/>
      <c r="F58" s="164"/>
      <c r="G58" s="164"/>
      <c r="H58" s="164"/>
      <c r="I58" s="164"/>
      <c r="J58" s="164"/>
    </row>
    <row r="59" spans="1:10">
      <c r="A59" s="164"/>
      <c r="B59" s="164"/>
      <c r="C59" s="164"/>
      <c r="D59" s="164"/>
      <c r="E59" s="164"/>
      <c r="F59" s="164"/>
      <c r="G59" s="164"/>
      <c r="H59" s="164"/>
      <c r="I59" s="164"/>
      <c r="J59" s="164"/>
    </row>
  </sheetData>
  <mergeCells count="6">
    <mergeCell ref="A3:J3"/>
    <mergeCell ref="A59:J59"/>
    <mergeCell ref="A8:J8"/>
    <mergeCell ref="A56:J56"/>
    <mergeCell ref="A57:J57"/>
    <mergeCell ref="A58:J58"/>
  </mergeCells>
  <printOptions horizontalCentered="1"/>
  <pageMargins left="0.78740157480314965" right="0.78740157480314965" top="1.7716535433070868" bottom="0.78740157480314965" header="0" footer="0"/>
  <pageSetup scale="80" orientation="portrait" r:id="rId1"/>
  <headerFooter>
    <oddHeader>&amp;R&amp;G</oddHeader>
  </headerFooter>
  <colBreaks count="1" manualBreakCount="1">
    <brk id="10" max="1048575" man="1"/>
  </colBreaks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showGridLines="0" view="pageBreakPreview" topLeftCell="A7" zoomScale="120" zoomScaleNormal="100" zoomScaleSheetLayoutView="120" workbookViewId="0">
      <selection activeCell="F16" sqref="F16"/>
    </sheetView>
  </sheetViews>
  <sheetFormatPr defaultColWidth="9.140625" defaultRowHeight="12.75"/>
  <cols>
    <col min="1" max="1" width="9.85546875" style="54" bestFit="1" customWidth="1"/>
    <col min="2" max="2" width="9.85546875" style="54" customWidth="1"/>
    <col min="3" max="3" width="84.140625" style="78" customWidth="1"/>
    <col min="4" max="4" width="8.7109375" style="58" customWidth="1"/>
    <col min="5" max="5" width="50.7109375" style="58" customWidth="1"/>
    <col min="6" max="6" width="15.85546875" style="65" bestFit="1" customWidth="1"/>
    <col min="7" max="7" width="17" style="92" bestFit="1" customWidth="1"/>
    <col min="8" max="16384" width="9.140625" style="54"/>
  </cols>
  <sheetData>
    <row r="1" spans="1:7">
      <c r="A1" s="51" t="s">
        <v>48</v>
      </c>
      <c r="B1" s="51"/>
      <c r="C1" s="52"/>
      <c r="D1" s="53"/>
      <c r="E1" s="53"/>
      <c r="F1" s="53"/>
    </row>
    <row r="2" spans="1:7">
      <c r="A2" s="52" t="s">
        <v>54</v>
      </c>
      <c r="B2" s="52"/>
      <c r="C2" s="52"/>
      <c r="D2" s="55"/>
      <c r="E2" s="52"/>
      <c r="F2" s="55"/>
    </row>
    <row r="3" spans="1:7">
      <c r="A3" s="52" t="s">
        <v>47</v>
      </c>
      <c r="B3" s="52"/>
      <c r="C3" s="52"/>
      <c r="D3" s="55"/>
      <c r="E3" s="52"/>
      <c r="F3" s="55"/>
    </row>
    <row r="4" spans="1:7">
      <c r="A4" s="52" t="s">
        <v>55</v>
      </c>
      <c r="B4" s="52"/>
      <c r="C4" s="52"/>
      <c r="D4" s="55"/>
      <c r="E4" s="52"/>
      <c r="F4" s="55"/>
    </row>
    <row r="5" spans="1:7">
      <c r="A5" s="52"/>
      <c r="B5" s="52"/>
      <c r="C5" s="52"/>
      <c r="D5" s="53"/>
      <c r="E5" s="53"/>
      <c r="F5" s="53"/>
    </row>
    <row r="6" spans="1:7" ht="18.75" thickBot="1">
      <c r="A6" s="151" t="s">
        <v>75</v>
      </c>
      <c r="B6" s="151"/>
      <c r="C6" s="151"/>
      <c r="D6" s="151"/>
      <c r="E6" s="151"/>
      <c r="F6" s="56"/>
    </row>
    <row r="7" spans="1:7" s="58" customFormat="1">
      <c r="A7" s="115" t="s">
        <v>218</v>
      </c>
      <c r="B7" s="115" t="s">
        <v>10</v>
      </c>
      <c r="C7" s="116" t="s">
        <v>11</v>
      </c>
      <c r="D7" s="116" t="s">
        <v>12</v>
      </c>
      <c r="E7" s="117" t="s">
        <v>76</v>
      </c>
      <c r="F7" s="57"/>
      <c r="G7" s="93"/>
    </row>
    <row r="8" spans="1:7">
      <c r="A8" s="59">
        <v>1</v>
      </c>
      <c r="B8" s="59"/>
      <c r="C8" s="60" t="s">
        <v>8</v>
      </c>
      <c r="D8" s="61"/>
      <c r="E8" s="62" t="s">
        <v>15</v>
      </c>
    </row>
    <row r="9" spans="1:7" ht="25.5">
      <c r="A9" s="94" t="s">
        <v>219</v>
      </c>
      <c r="B9" s="94" t="s">
        <v>62</v>
      </c>
      <c r="C9" s="66" t="s">
        <v>16</v>
      </c>
      <c r="D9" s="67" t="s">
        <v>17</v>
      </c>
      <c r="E9" s="99" t="s">
        <v>77</v>
      </c>
      <c r="G9" s="97"/>
    </row>
    <row r="10" spans="1:7" ht="25.5">
      <c r="A10" s="94" t="s">
        <v>220</v>
      </c>
      <c r="B10" s="94" t="s">
        <v>63</v>
      </c>
      <c r="C10" s="66" t="s">
        <v>58</v>
      </c>
      <c r="D10" s="67" t="s">
        <v>17</v>
      </c>
      <c r="E10" s="99" t="s">
        <v>78</v>
      </c>
      <c r="G10" s="98"/>
    </row>
    <row r="11" spans="1:7" ht="38.25">
      <c r="A11" s="94" t="s">
        <v>221</v>
      </c>
      <c r="B11" s="94" t="s">
        <v>64</v>
      </c>
      <c r="C11" s="66" t="s">
        <v>80</v>
      </c>
      <c r="D11" s="67" t="s">
        <v>19</v>
      </c>
      <c r="E11" s="99" t="s">
        <v>79</v>
      </c>
      <c r="G11" s="98"/>
    </row>
    <row r="12" spans="1:7" ht="51">
      <c r="A12" s="94" t="s">
        <v>231</v>
      </c>
      <c r="B12" s="94" t="s">
        <v>233</v>
      </c>
      <c r="C12" s="66" t="s">
        <v>234</v>
      </c>
      <c r="D12" s="67" t="s">
        <v>19</v>
      </c>
      <c r="E12" s="99" t="s">
        <v>246</v>
      </c>
      <c r="G12" s="98"/>
    </row>
    <row r="13" spans="1:7" ht="51">
      <c r="A13" s="94" t="s">
        <v>232</v>
      </c>
      <c r="B13" s="94" t="s">
        <v>235</v>
      </c>
      <c r="C13" s="66" t="s">
        <v>236</v>
      </c>
      <c r="D13" s="67" t="s">
        <v>19</v>
      </c>
      <c r="E13" s="99" t="s">
        <v>246</v>
      </c>
      <c r="G13" s="98"/>
    </row>
    <row r="14" spans="1:7">
      <c r="A14" s="100"/>
      <c r="B14" s="101"/>
      <c r="C14" s="101"/>
      <c r="D14" s="101"/>
      <c r="E14" s="101"/>
      <c r="G14" s="97"/>
    </row>
    <row r="15" spans="1:7">
      <c r="A15" s="70">
        <v>2</v>
      </c>
      <c r="B15" s="70"/>
      <c r="C15" s="71" t="s">
        <v>9</v>
      </c>
      <c r="D15" s="72"/>
      <c r="E15" s="73" t="s">
        <v>15</v>
      </c>
      <c r="G15" s="97"/>
    </row>
    <row r="16" spans="1:7" ht="38.25">
      <c r="A16" s="94" t="s">
        <v>222</v>
      </c>
      <c r="B16" s="94" t="s">
        <v>73</v>
      </c>
      <c r="C16" s="66" t="s">
        <v>72</v>
      </c>
      <c r="D16" s="67" t="s">
        <v>19</v>
      </c>
      <c r="E16" s="99" t="s">
        <v>248</v>
      </c>
      <c r="G16" s="98"/>
    </row>
    <row r="17" spans="1:7" ht="38.25">
      <c r="A17" s="94" t="s">
        <v>240</v>
      </c>
      <c r="B17" s="94" t="s">
        <v>242</v>
      </c>
      <c r="C17" s="66" t="s">
        <v>241</v>
      </c>
      <c r="D17" s="67" t="s">
        <v>19</v>
      </c>
      <c r="E17" s="99" t="s">
        <v>247</v>
      </c>
      <c r="G17" s="98"/>
    </row>
    <row r="18" spans="1:7">
      <c r="A18" s="100"/>
      <c r="B18" s="101"/>
      <c r="C18" s="101"/>
      <c r="D18" s="101"/>
      <c r="E18" s="101"/>
      <c r="G18" s="97"/>
    </row>
    <row r="19" spans="1:7">
      <c r="A19" s="70">
        <v>3</v>
      </c>
      <c r="B19" s="70"/>
      <c r="C19" s="71" t="s">
        <v>26</v>
      </c>
      <c r="D19" s="72"/>
      <c r="E19" s="73" t="s">
        <v>15</v>
      </c>
      <c r="G19" s="97"/>
    </row>
    <row r="20" spans="1:7" ht="38.25">
      <c r="A20" s="95" t="s">
        <v>223</v>
      </c>
      <c r="B20" s="95" t="s">
        <v>65</v>
      </c>
      <c r="C20" s="76" t="s">
        <v>56</v>
      </c>
      <c r="D20" s="67" t="s">
        <v>53</v>
      </c>
      <c r="E20" s="99" t="s">
        <v>81</v>
      </c>
      <c r="G20" s="98"/>
    </row>
    <row r="21" spans="1:7" ht="38.25">
      <c r="A21" s="95" t="s">
        <v>224</v>
      </c>
      <c r="B21" s="95" t="s">
        <v>66</v>
      </c>
      <c r="C21" s="76" t="s">
        <v>59</v>
      </c>
      <c r="D21" s="67" t="s">
        <v>19</v>
      </c>
      <c r="E21" s="99" t="s">
        <v>82</v>
      </c>
      <c r="G21" s="98"/>
    </row>
    <row r="22" spans="1:7" ht="25.5">
      <c r="A22" s="95" t="s">
        <v>225</v>
      </c>
      <c r="B22" s="95" t="s">
        <v>61</v>
      </c>
      <c r="C22" s="76" t="s">
        <v>60</v>
      </c>
      <c r="D22" s="67" t="s">
        <v>17</v>
      </c>
      <c r="E22" s="99" t="s">
        <v>83</v>
      </c>
      <c r="G22" s="98"/>
    </row>
    <row r="23" spans="1:7" ht="51">
      <c r="A23" s="95" t="s">
        <v>226</v>
      </c>
      <c r="B23" s="95" t="s">
        <v>67</v>
      </c>
      <c r="C23" s="76" t="s">
        <v>69</v>
      </c>
      <c r="D23" s="67" t="s">
        <v>17</v>
      </c>
      <c r="E23" s="99" t="s">
        <v>253</v>
      </c>
      <c r="G23" s="98"/>
    </row>
    <row r="24" spans="1:7">
      <c r="A24" s="100"/>
      <c r="B24" s="101"/>
      <c r="C24" s="101"/>
      <c r="D24" s="101"/>
      <c r="E24" s="101"/>
      <c r="G24" s="97"/>
    </row>
    <row r="25" spans="1:7">
      <c r="A25" s="70">
        <v>4</v>
      </c>
      <c r="B25" s="70"/>
      <c r="C25" s="71" t="s">
        <v>24</v>
      </c>
      <c r="D25" s="72"/>
      <c r="E25" s="73" t="s">
        <v>15</v>
      </c>
      <c r="G25" s="97"/>
    </row>
    <row r="26" spans="1:7" ht="38.25">
      <c r="A26" s="94" t="s">
        <v>227</v>
      </c>
      <c r="B26" s="94" t="s">
        <v>68</v>
      </c>
      <c r="C26" s="66" t="s">
        <v>24</v>
      </c>
      <c r="D26" s="67" t="s">
        <v>17</v>
      </c>
      <c r="E26" s="99" t="s">
        <v>84</v>
      </c>
      <c r="G26" s="98"/>
    </row>
    <row r="27" spans="1:7">
      <c r="A27" s="100"/>
      <c r="B27" s="101"/>
      <c r="C27" s="101"/>
      <c r="D27" s="101"/>
      <c r="E27" s="101"/>
    </row>
    <row r="28" spans="1:7">
      <c r="A28" s="148"/>
      <c r="B28" s="149"/>
      <c r="C28" s="149"/>
      <c r="D28" s="149"/>
      <c r="E28" s="149"/>
    </row>
    <row r="30" spans="1:7">
      <c r="A30" s="53" t="s">
        <v>239</v>
      </c>
      <c r="B30" s="53"/>
    </row>
    <row r="31" spans="1:7">
      <c r="A31" s="53"/>
      <c r="B31" s="53"/>
    </row>
    <row r="34" spans="3:7" ht="14.25">
      <c r="C34" s="80"/>
      <c r="D34" s="80" t="s">
        <v>27</v>
      </c>
    </row>
    <row r="35" spans="3:7" ht="14.25">
      <c r="C35" s="80"/>
      <c r="D35" s="80" t="s">
        <v>49</v>
      </c>
    </row>
    <row r="36" spans="3:7" ht="14.25">
      <c r="C36" s="80"/>
      <c r="D36" s="80" t="s">
        <v>50</v>
      </c>
    </row>
    <row r="37" spans="3:7" s="81" customFormat="1" ht="15">
      <c r="C37" s="80"/>
      <c r="D37" s="82" t="s">
        <v>51</v>
      </c>
      <c r="E37" s="83"/>
      <c r="F37" s="85"/>
      <c r="G37" s="96"/>
    </row>
    <row r="38" spans="3:7" s="81" customFormat="1" ht="15">
      <c r="C38" s="80"/>
      <c r="D38" s="82" t="s">
        <v>52</v>
      </c>
      <c r="E38" s="83"/>
      <c r="F38" s="85"/>
      <c r="G38" s="96"/>
    </row>
    <row r="39" spans="3:7" s="81" customFormat="1">
      <c r="C39" s="86"/>
      <c r="D39" s="87"/>
      <c r="E39" s="87"/>
      <c r="F39" s="87"/>
      <c r="G39" s="96"/>
    </row>
    <row r="40" spans="3:7" s="81" customFormat="1">
      <c r="C40" s="88"/>
      <c r="D40" s="89"/>
      <c r="E40" s="89"/>
      <c r="F40" s="89"/>
      <c r="G40" s="96"/>
    </row>
    <row r="41" spans="3:7" s="81" customFormat="1">
      <c r="D41" s="90"/>
      <c r="E41" s="90"/>
      <c r="F41" s="90"/>
      <c r="G41" s="96"/>
    </row>
    <row r="42" spans="3:7" s="81" customFormat="1">
      <c r="D42" s="91"/>
      <c r="E42" s="91"/>
      <c r="F42" s="91"/>
      <c r="G42" s="96"/>
    </row>
  </sheetData>
  <mergeCells count="2">
    <mergeCell ref="A28:E28"/>
    <mergeCell ref="A6:E6"/>
  </mergeCells>
  <printOptions horizontalCentered="1"/>
  <pageMargins left="0.78740157480314965" right="0.78740157480314965" top="1.7716535433070868" bottom="0.78740157480314965" header="0" footer="0"/>
  <pageSetup paperSize="9" scale="78" orientation="landscape" verticalDpi="300" r:id="rId1"/>
  <headerFooter>
    <oddHeader>&amp;R&amp;G</oddHeader>
    <oddFooter>Página &amp;P de &amp;N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"/>
  <sheetViews>
    <sheetView showGridLines="0" view="pageBreakPreview" topLeftCell="A28" zoomScale="110" zoomScaleNormal="100" zoomScaleSheetLayoutView="110" workbookViewId="0">
      <selection activeCell="G24" sqref="G24"/>
    </sheetView>
  </sheetViews>
  <sheetFormatPr defaultColWidth="9.140625" defaultRowHeight="12.75"/>
  <cols>
    <col min="1" max="1" width="9.85546875" style="54" bestFit="1" customWidth="1"/>
    <col min="2" max="2" width="9.85546875" style="54" customWidth="1"/>
    <col min="3" max="3" width="84.140625" style="78" customWidth="1"/>
    <col min="4" max="4" width="8.7109375" style="58" customWidth="1"/>
    <col min="5" max="5" width="54.5703125" style="58" bestFit="1" customWidth="1"/>
    <col min="6" max="6" width="15.85546875" style="65" bestFit="1" customWidth="1"/>
    <col min="7" max="7" width="17" style="92" bestFit="1" customWidth="1"/>
    <col min="8" max="16384" width="9.140625" style="54"/>
  </cols>
  <sheetData>
    <row r="1" spans="1:7">
      <c r="A1" s="51" t="s">
        <v>48</v>
      </c>
      <c r="B1" s="51"/>
      <c r="C1" s="52"/>
      <c r="D1" s="53"/>
      <c r="E1" s="53"/>
      <c r="F1" s="53"/>
    </row>
    <row r="2" spans="1:7">
      <c r="A2" s="52" t="s">
        <v>54</v>
      </c>
      <c r="B2" s="52"/>
      <c r="C2" s="52"/>
      <c r="D2" s="55"/>
      <c r="E2" s="52"/>
      <c r="F2" s="55"/>
    </row>
    <row r="3" spans="1:7">
      <c r="A3" s="52" t="s">
        <v>47</v>
      </c>
      <c r="B3" s="52"/>
      <c r="C3" s="52"/>
      <c r="D3" s="55"/>
      <c r="E3" s="52"/>
      <c r="F3" s="55"/>
    </row>
    <row r="4" spans="1:7">
      <c r="A4" s="52" t="s">
        <v>55</v>
      </c>
      <c r="B4" s="52"/>
      <c r="C4" s="52"/>
      <c r="D4" s="55"/>
      <c r="E4" s="52"/>
      <c r="F4" s="55"/>
    </row>
    <row r="5" spans="1:7">
      <c r="A5" s="52"/>
      <c r="B5" s="52"/>
      <c r="C5" s="52"/>
      <c r="D5" s="53"/>
      <c r="E5" s="53"/>
      <c r="F5" s="53"/>
    </row>
    <row r="6" spans="1:7" ht="18.75" thickBot="1">
      <c r="A6" s="151" t="s">
        <v>85</v>
      </c>
      <c r="B6" s="151"/>
      <c r="C6" s="151"/>
      <c r="D6" s="151"/>
      <c r="E6" s="151"/>
      <c r="F6" s="56"/>
    </row>
    <row r="7" spans="1:7" s="58" customFormat="1">
      <c r="A7" s="115" t="s">
        <v>218</v>
      </c>
      <c r="B7" s="115" t="s">
        <v>10</v>
      </c>
      <c r="C7" s="116" t="s">
        <v>11</v>
      </c>
      <c r="D7" s="116" t="s">
        <v>12</v>
      </c>
      <c r="E7" s="117" t="s">
        <v>86</v>
      </c>
      <c r="F7" s="57"/>
      <c r="G7" s="93"/>
    </row>
    <row r="8" spans="1:7">
      <c r="A8" s="59">
        <v>1</v>
      </c>
      <c r="B8" s="59"/>
      <c r="C8" s="60" t="s">
        <v>8</v>
      </c>
      <c r="D8" s="61"/>
      <c r="E8" s="62" t="s">
        <v>15</v>
      </c>
    </row>
    <row r="9" spans="1:7" ht="25.5">
      <c r="A9" s="94" t="s">
        <v>219</v>
      </c>
      <c r="B9" s="94" t="s">
        <v>62</v>
      </c>
      <c r="C9" s="66" t="s">
        <v>16</v>
      </c>
      <c r="D9" s="67" t="s">
        <v>17</v>
      </c>
      <c r="E9" s="99" t="s">
        <v>74</v>
      </c>
      <c r="G9" s="97"/>
    </row>
    <row r="10" spans="1:7" ht="25.5">
      <c r="A10" s="94" t="s">
        <v>220</v>
      </c>
      <c r="B10" s="94" t="s">
        <v>63</v>
      </c>
      <c r="C10" s="66" t="s">
        <v>58</v>
      </c>
      <c r="D10" s="67" t="s">
        <v>17</v>
      </c>
      <c r="E10" s="99">
        <v>1066.43</v>
      </c>
      <c r="G10" s="98"/>
    </row>
    <row r="11" spans="1:7" ht="38.25">
      <c r="A11" s="94" t="s">
        <v>221</v>
      </c>
      <c r="B11" s="94" t="s">
        <v>64</v>
      </c>
      <c r="C11" s="66" t="s">
        <v>80</v>
      </c>
      <c r="D11" s="67" t="s">
        <v>19</v>
      </c>
      <c r="E11" s="99" t="s">
        <v>237</v>
      </c>
      <c r="G11" s="98">
        <f>ROUND(453.43*0.15,2)</f>
        <v>68.010000000000005</v>
      </c>
    </row>
    <row r="12" spans="1:7" ht="25.5">
      <c r="A12" s="94" t="s">
        <v>231</v>
      </c>
      <c r="B12" s="94" t="s">
        <v>233</v>
      </c>
      <c r="C12" s="66" t="s">
        <v>234</v>
      </c>
      <c r="D12" s="67" t="s">
        <v>19</v>
      </c>
      <c r="E12" s="99" t="s">
        <v>238</v>
      </c>
      <c r="G12" s="98">
        <f>ROUND(453.43*0.15*1.3,2)</f>
        <v>88.42</v>
      </c>
    </row>
    <row r="13" spans="1:7" ht="25.5">
      <c r="A13" s="94" t="s">
        <v>232</v>
      </c>
      <c r="B13" s="94" t="s">
        <v>235</v>
      </c>
      <c r="C13" s="66" t="s">
        <v>236</v>
      </c>
      <c r="D13" s="67" t="s">
        <v>19</v>
      </c>
      <c r="E13" s="99" t="s">
        <v>238</v>
      </c>
      <c r="G13" s="98">
        <f>ROUND(453.43*0.15*1.3,2)</f>
        <v>88.42</v>
      </c>
    </row>
    <row r="14" spans="1:7">
      <c r="A14" s="100"/>
      <c r="B14" s="101"/>
      <c r="C14" s="101"/>
      <c r="D14" s="101"/>
      <c r="E14" s="101"/>
      <c r="G14" s="97"/>
    </row>
    <row r="15" spans="1:7">
      <c r="A15" s="70">
        <v>2</v>
      </c>
      <c r="B15" s="136"/>
      <c r="C15" s="71" t="s">
        <v>9</v>
      </c>
      <c r="D15" s="72"/>
      <c r="E15" s="130"/>
      <c r="G15" s="97"/>
    </row>
    <row r="16" spans="1:7" ht="12.75" customHeight="1">
      <c r="A16" s="176" t="s">
        <v>222</v>
      </c>
      <c r="B16" s="186" t="s">
        <v>73</v>
      </c>
      <c r="C16" s="175" t="s">
        <v>72</v>
      </c>
      <c r="D16" s="170" t="s">
        <v>19</v>
      </c>
      <c r="E16" s="132" t="s">
        <v>212</v>
      </c>
      <c r="G16" s="98"/>
    </row>
    <row r="17" spans="1:7">
      <c r="A17" s="177"/>
      <c r="B17" s="187"/>
      <c r="C17" s="175"/>
      <c r="D17" s="170"/>
      <c r="E17" s="133" t="s">
        <v>213</v>
      </c>
      <c r="G17" s="98"/>
    </row>
    <row r="18" spans="1:7">
      <c r="A18" s="177"/>
      <c r="B18" s="187"/>
      <c r="C18" s="175"/>
      <c r="D18" s="170"/>
      <c r="E18" s="133" t="s">
        <v>214</v>
      </c>
      <c r="G18" s="98"/>
    </row>
    <row r="19" spans="1:7">
      <c r="A19" s="177"/>
      <c r="B19" s="187"/>
      <c r="C19" s="175"/>
      <c r="D19" s="170"/>
      <c r="E19" s="133" t="s">
        <v>215</v>
      </c>
      <c r="G19" s="98"/>
    </row>
    <row r="20" spans="1:7">
      <c r="A20" s="178"/>
      <c r="B20" s="188"/>
      <c r="C20" s="175"/>
      <c r="D20" s="170"/>
      <c r="E20" s="134" t="s">
        <v>243</v>
      </c>
      <c r="G20" s="98">
        <f>ROUND(2503.98*0.11,2)</f>
        <v>275.44</v>
      </c>
    </row>
    <row r="21" spans="1:7" ht="25.5">
      <c r="A21" s="94" t="s">
        <v>240</v>
      </c>
      <c r="B21" s="94" t="s">
        <v>242</v>
      </c>
      <c r="C21" s="66" t="s">
        <v>241</v>
      </c>
      <c r="D21" s="67" t="s">
        <v>19</v>
      </c>
      <c r="E21" s="99" t="s">
        <v>244</v>
      </c>
      <c r="G21" s="98">
        <f>ROUND(984.12*0.08,2)</f>
        <v>78.73</v>
      </c>
    </row>
    <row r="22" spans="1:7">
      <c r="A22" s="100"/>
      <c r="B22" s="101"/>
      <c r="C22" s="101"/>
      <c r="D22" s="101"/>
      <c r="E22" s="131"/>
      <c r="G22" s="97"/>
    </row>
    <row r="23" spans="1:7">
      <c r="A23" s="70">
        <v>3</v>
      </c>
      <c r="B23" s="136"/>
      <c r="C23" s="71" t="s">
        <v>26</v>
      </c>
      <c r="D23" s="72"/>
      <c r="E23" s="73"/>
      <c r="G23" s="97"/>
    </row>
    <row r="24" spans="1:7" ht="38.25">
      <c r="A24" s="95" t="s">
        <v>223</v>
      </c>
      <c r="B24" s="95" t="s">
        <v>65</v>
      </c>
      <c r="C24" s="76" t="s">
        <v>56</v>
      </c>
      <c r="D24" s="67" t="s">
        <v>53</v>
      </c>
      <c r="E24" s="132">
        <v>147</v>
      </c>
      <c r="G24" s="98"/>
    </row>
    <row r="25" spans="1:7">
      <c r="A25" s="172" t="s">
        <v>224</v>
      </c>
      <c r="B25" s="172" t="s">
        <v>66</v>
      </c>
      <c r="C25" s="182" t="s">
        <v>59</v>
      </c>
      <c r="D25" s="179" t="s">
        <v>19</v>
      </c>
      <c r="E25" s="132" t="s">
        <v>212</v>
      </c>
      <c r="G25" s="98"/>
    </row>
    <row r="26" spans="1:7">
      <c r="A26" s="173"/>
      <c r="B26" s="173"/>
      <c r="C26" s="183"/>
      <c r="D26" s="180"/>
      <c r="E26" s="133" t="s">
        <v>213</v>
      </c>
      <c r="G26" s="98"/>
    </row>
    <row r="27" spans="1:7">
      <c r="A27" s="173"/>
      <c r="B27" s="173"/>
      <c r="C27" s="183"/>
      <c r="D27" s="180"/>
      <c r="E27" s="133" t="s">
        <v>214</v>
      </c>
      <c r="G27" s="98"/>
    </row>
    <row r="28" spans="1:7">
      <c r="A28" s="173"/>
      <c r="B28" s="173"/>
      <c r="C28" s="183"/>
      <c r="D28" s="180"/>
      <c r="E28" s="133" t="s">
        <v>216</v>
      </c>
      <c r="G28" s="98"/>
    </row>
    <row r="29" spans="1:7">
      <c r="A29" s="173"/>
      <c r="B29" s="173"/>
      <c r="C29" s="183"/>
      <c r="D29" s="180"/>
      <c r="E29" s="133" t="s">
        <v>217</v>
      </c>
      <c r="G29" s="98">
        <f>ROUND(1066.43+453.43+984.12+59.89,2)</f>
        <v>2563.87</v>
      </c>
    </row>
    <row r="30" spans="1:7">
      <c r="A30" s="174"/>
      <c r="B30" s="174"/>
      <c r="C30" s="184"/>
      <c r="D30" s="181"/>
      <c r="E30" s="134" t="s">
        <v>252</v>
      </c>
      <c r="G30" s="98">
        <f>ROUND(2563.87*0.07,2)</f>
        <v>179.47</v>
      </c>
    </row>
    <row r="31" spans="1:7" ht="25.5">
      <c r="A31" s="95" t="s">
        <v>225</v>
      </c>
      <c r="B31" s="95" t="s">
        <v>61</v>
      </c>
      <c r="C31" s="76" t="s">
        <v>60</v>
      </c>
      <c r="D31" s="67" t="s">
        <v>17</v>
      </c>
      <c r="E31" s="134" t="s">
        <v>254</v>
      </c>
      <c r="G31" s="98">
        <f>ROUND(464.7*0.5,2)</f>
        <v>232.35</v>
      </c>
    </row>
    <row r="32" spans="1:7">
      <c r="A32" s="189" t="s">
        <v>226</v>
      </c>
      <c r="B32" s="191" t="s">
        <v>67</v>
      </c>
      <c r="C32" s="169" t="s">
        <v>69</v>
      </c>
      <c r="D32" s="170" t="s">
        <v>17</v>
      </c>
      <c r="E32" s="132" t="s">
        <v>212</v>
      </c>
      <c r="G32" s="98">
        <f>ROUND(984.12-232.35,2)</f>
        <v>751.77</v>
      </c>
    </row>
    <row r="33" spans="1:7">
      <c r="A33" s="190"/>
      <c r="B33" s="192"/>
      <c r="C33" s="169"/>
      <c r="D33" s="170"/>
      <c r="E33" s="133" t="s">
        <v>213</v>
      </c>
      <c r="G33" s="98"/>
    </row>
    <row r="34" spans="1:7">
      <c r="A34" s="190"/>
      <c r="B34" s="192"/>
      <c r="C34" s="169"/>
      <c r="D34" s="170"/>
      <c r="E34" s="133" t="s">
        <v>214</v>
      </c>
      <c r="G34" s="98"/>
    </row>
    <row r="35" spans="1:7">
      <c r="A35" s="190"/>
      <c r="B35" s="192"/>
      <c r="C35" s="169"/>
      <c r="D35" s="170"/>
      <c r="E35" s="133" t="s">
        <v>216</v>
      </c>
      <c r="G35" s="98"/>
    </row>
    <row r="36" spans="1:7">
      <c r="A36" s="190"/>
      <c r="B36" s="192"/>
      <c r="C36" s="169"/>
      <c r="D36" s="170"/>
      <c r="E36" s="134" t="s">
        <v>217</v>
      </c>
      <c r="G36" s="98"/>
    </row>
    <row r="37" spans="1:7">
      <c r="A37" s="70">
        <v>4</v>
      </c>
      <c r="B37" s="70"/>
      <c r="C37" s="71" t="s">
        <v>24</v>
      </c>
      <c r="D37" s="72"/>
      <c r="E37" s="130"/>
      <c r="G37" s="97"/>
    </row>
    <row r="38" spans="1:7">
      <c r="A38" s="171" t="s">
        <v>227</v>
      </c>
      <c r="B38" s="171" t="s">
        <v>68</v>
      </c>
      <c r="C38" s="171" t="s">
        <v>24</v>
      </c>
      <c r="D38" s="185" t="s">
        <v>17</v>
      </c>
      <c r="E38" s="132" t="s">
        <v>212</v>
      </c>
      <c r="G38" s="98"/>
    </row>
    <row r="39" spans="1:7">
      <c r="A39" s="171"/>
      <c r="B39" s="171"/>
      <c r="C39" s="171"/>
      <c r="D39" s="185"/>
      <c r="E39" s="133" t="s">
        <v>213</v>
      </c>
      <c r="G39" s="98"/>
    </row>
    <row r="40" spans="1:7">
      <c r="A40" s="171"/>
      <c r="B40" s="171"/>
      <c r="C40" s="171"/>
      <c r="D40" s="185"/>
      <c r="E40" s="133" t="s">
        <v>214</v>
      </c>
      <c r="G40" s="98"/>
    </row>
    <row r="41" spans="1:7">
      <c r="A41" s="171"/>
      <c r="B41" s="171"/>
      <c r="C41" s="171"/>
      <c r="D41" s="185"/>
      <c r="E41" s="133" t="s">
        <v>216</v>
      </c>
      <c r="G41" s="98"/>
    </row>
    <row r="42" spans="1:7">
      <c r="A42" s="171"/>
      <c r="B42" s="171"/>
      <c r="C42" s="171"/>
      <c r="D42" s="185"/>
      <c r="E42" s="134" t="s">
        <v>217</v>
      </c>
      <c r="G42" s="98"/>
    </row>
    <row r="43" spans="1:7">
      <c r="A43" s="100"/>
      <c r="B43" s="101"/>
      <c r="C43" s="101"/>
      <c r="D43" s="101"/>
      <c r="E43" s="131"/>
    </row>
    <row r="44" spans="1:7">
      <c r="A44" s="138"/>
      <c r="B44" s="139"/>
      <c r="C44" s="139"/>
      <c r="D44" s="139"/>
      <c r="E44" s="139"/>
    </row>
    <row r="46" spans="1:7">
      <c r="A46" s="53" t="s">
        <v>239</v>
      </c>
      <c r="B46" s="53"/>
    </row>
    <row r="47" spans="1:7">
      <c r="A47" s="53"/>
      <c r="B47" s="53"/>
    </row>
    <row r="50" spans="3:7" ht="14.25">
      <c r="C50" s="80"/>
      <c r="D50" s="80" t="s">
        <v>27</v>
      </c>
    </row>
    <row r="51" spans="3:7" ht="14.25">
      <c r="C51" s="80"/>
      <c r="D51" s="80" t="s">
        <v>49</v>
      </c>
    </row>
    <row r="52" spans="3:7" ht="14.25">
      <c r="C52" s="80"/>
      <c r="D52" s="80" t="s">
        <v>50</v>
      </c>
    </row>
    <row r="53" spans="3:7" s="81" customFormat="1" ht="15">
      <c r="C53" s="80"/>
      <c r="D53" s="82" t="s">
        <v>51</v>
      </c>
      <c r="E53" s="83"/>
      <c r="F53" s="85"/>
      <c r="G53" s="96"/>
    </row>
    <row r="54" spans="3:7" s="81" customFormat="1" ht="15">
      <c r="C54" s="80"/>
      <c r="D54" s="82" t="s">
        <v>52</v>
      </c>
      <c r="E54" s="83"/>
      <c r="F54" s="85"/>
      <c r="G54" s="96"/>
    </row>
    <row r="55" spans="3:7" s="81" customFormat="1">
      <c r="C55" s="86"/>
      <c r="D55" s="87"/>
      <c r="E55" s="87"/>
      <c r="F55" s="87"/>
      <c r="G55" s="96"/>
    </row>
    <row r="56" spans="3:7" s="81" customFormat="1">
      <c r="C56" s="88"/>
      <c r="D56" s="89"/>
      <c r="E56" s="89"/>
      <c r="F56" s="89"/>
      <c r="G56" s="96"/>
    </row>
    <row r="57" spans="3:7" s="81" customFormat="1">
      <c r="D57" s="90"/>
      <c r="E57" s="90"/>
      <c r="F57" s="90"/>
      <c r="G57" s="96"/>
    </row>
    <row r="58" spans="3:7" s="81" customFormat="1">
      <c r="D58" s="91"/>
      <c r="E58" s="91"/>
      <c r="F58" s="91"/>
      <c r="G58" s="96"/>
    </row>
  </sheetData>
  <mergeCells count="17">
    <mergeCell ref="B32:B36"/>
    <mergeCell ref="C32:C36"/>
    <mergeCell ref="D32:D36"/>
    <mergeCell ref="B38:B42"/>
    <mergeCell ref="B25:B30"/>
    <mergeCell ref="A6:E6"/>
    <mergeCell ref="D16:D20"/>
    <mergeCell ref="C16:C20"/>
    <mergeCell ref="A16:A20"/>
    <mergeCell ref="D25:D30"/>
    <mergeCell ref="C25:C30"/>
    <mergeCell ref="A25:A30"/>
    <mergeCell ref="A38:A42"/>
    <mergeCell ref="C38:C42"/>
    <mergeCell ref="D38:D42"/>
    <mergeCell ref="B16:B20"/>
    <mergeCell ref="A32:A36"/>
  </mergeCells>
  <printOptions horizontalCentered="1"/>
  <pageMargins left="0.78740157480314965" right="0.78740157480314965" top="2.1653543307086616" bottom="0.78740157480314965" header="0" footer="0"/>
  <pageSetup paperSize="9" scale="77" orientation="landscape" verticalDpi="300" r:id="rId1"/>
  <headerFooter>
    <oddHeader>&amp;R&amp;G</oddHeader>
    <oddFooter>Página &amp;P de &amp;N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"/>
  <sheetViews>
    <sheetView showGridLines="0" view="pageBreakPreview" topLeftCell="A7" zoomScaleNormal="100" zoomScaleSheetLayoutView="100" workbookViewId="0">
      <selection activeCell="E38" sqref="E38"/>
    </sheetView>
  </sheetViews>
  <sheetFormatPr defaultColWidth="9.140625" defaultRowHeight="12.75"/>
  <cols>
    <col min="1" max="1" width="9.85546875" style="54" bestFit="1" customWidth="1"/>
    <col min="2" max="2" width="84.140625" style="78" customWidth="1"/>
    <col min="3" max="3" width="8.7109375" style="58" customWidth="1"/>
    <col min="4" max="4" width="50.7109375" style="58" customWidth="1"/>
    <col min="5" max="5" width="15.85546875" style="65" bestFit="1" customWidth="1"/>
    <col min="6" max="6" width="17" style="92" bestFit="1" customWidth="1"/>
    <col min="7" max="16384" width="9.140625" style="54"/>
  </cols>
  <sheetData>
    <row r="1" spans="1:5">
      <c r="A1" s="51" t="s">
        <v>48</v>
      </c>
      <c r="B1" s="52"/>
      <c r="C1" s="53"/>
      <c r="D1" s="53"/>
      <c r="E1" s="53"/>
    </row>
    <row r="2" spans="1:5">
      <c r="A2" s="52" t="s">
        <v>54</v>
      </c>
      <c r="B2" s="52"/>
      <c r="C2" s="55"/>
      <c r="D2" s="52"/>
      <c r="E2" s="55"/>
    </row>
    <row r="3" spans="1:5">
      <c r="A3" s="52" t="s">
        <v>47</v>
      </c>
      <c r="B3" s="52"/>
      <c r="C3" s="55"/>
      <c r="D3" s="52"/>
      <c r="E3" s="55"/>
    </row>
    <row r="4" spans="1:5">
      <c r="A4" s="52" t="s">
        <v>55</v>
      </c>
      <c r="B4" s="52"/>
      <c r="C4" s="55"/>
      <c r="D4" s="52"/>
      <c r="E4" s="55"/>
    </row>
    <row r="5" spans="1:5">
      <c r="A5" s="52"/>
      <c r="B5" s="52"/>
      <c r="C5" s="53"/>
      <c r="D5" s="53"/>
      <c r="E5" s="53"/>
    </row>
    <row r="6" spans="1:5" ht="18">
      <c r="A6" s="151" t="s">
        <v>87</v>
      </c>
      <c r="B6" s="151"/>
      <c r="C6" s="151"/>
      <c r="D6" s="151"/>
      <c r="E6" s="56"/>
    </row>
    <row r="7" spans="1:5" s="93" customFormat="1">
      <c r="A7" s="105"/>
      <c r="B7" s="105"/>
      <c r="C7" s="105"/>
      <c r="D7" s="106"/>
      <c r="E7" s="104"/>
    </row>
    <row r="8" spans="1:5" s="110" customFormat="1">
      <c r="A8" s="107"/>
      <c r="B8" s="107"/>
      <c r="C8" s="107"/>
      <c r="D8" s="108"/>
      <c r="E8" s="109"/>
    </row>
    <row r="9" spans="1:5" s="110" customFormat="1">
      <c r="A9" s="107"/>
      <c r="B9" s="107"/>
      <c r="C9" s="107"/>
      <c r="D9" s="108"/>
      <c r="E9" s="109"/>
    </row>
    <row r="10" spans="1:5" s="110" customFormat="1">
      <c r="A10" s="107"/>
      <c r="B10" s="107"/>
      <c r="C10" s="107"/>
      <c r="D10" s="108"/>
      <c r="E10" s="109"/>
    </row>
    <row r="11" spans="1:5" s="110" customFormat="1">
      <c r="A11" s="107"/>
      <c r="B11" s="107"/>
      <c r="C11" s="107"/>
      <c r="D11" s="108"/>
      <c r="E11" s="109"/>
    </row>
    <row r="12" spans="1:5" s="110" customFormat="1">
      <c r="A12" s="107"/>
      <c r="B12" s="107"/>
      <c r="C12" s="107"/>
      <c r="D12" s="108"/>
      <c r="E12" s="109"/>
    </row>
    <row r="13" spans="1:5" s="110" customFormat="1">
      <c r="A13" s="107"/>
      <c r="B13" s="107"/>
      <c r="C13" s="107"/>
      <c r="D13" s="108"/>
      <c r="E13" s="109"/>
    </row>
    <row r="14" spans="1:5" s="110" customFormat="1">
      <c r="A14" s="107"/>
      <c r="B14" s="107"/>
      <c r="C14" s="107"/>
      <c r="D14" s="108"/>
      <c r="E14" s="109"/>
    </row>
    <row r="15" spans="1:5" s="110" customFormat="1">
      <c r="A15" s="107"/>
      <c r="B15" s="107"/>
      <c r="C15" s="107"/>
      <c r="D15" s="108"/>
      <c r="E15" s="109"/>
    </row>
    <row r="16" spans="1:5" s="110" customFormat="1">
      <c r="A16" s="107"/>
      <c r="B16" s="107"/>
      <c r="C16" s="107"/>
      <c r="D16" s="108"/>
      <c r="E16" s="109"/>
    </row>
    <row r="17" spans="1:5" s="110" customFormat="1">
      <c r="A17" s="107"/>
      <c r="B17" s="107"/>
      <c r="C17" s="107"/>
      <c r="D17" s="108"/>
      <c r="E17" s="109"/>
    </row>
    <row r="18" spans="1:5" s="110" customFormat="1">
      <c r="A18" s="107"/>
      <c r="B18" s="107"/>
      <c r="C18" s="107"/>
      <c r="D18" s="108"/>
      <c r="E18" s="109"/>
    </row>
    <row r="19" spans="1:5" s="110" customFormat="1">
      <c r="A19" s="107"/>
      <c r="B19" s="107"/>
      <c r="C19" s="107"/>
      <c r="D19" s="108"/>
      <c r="E19" s="109"/>
    </row>
    <row r="20" spans="1:5" s="110" customFormat="1">
      <c r="A20" s="107"/>
      <c r="B20" s="107"/>
      <c r="C20" s="107"/>
      <c r="D20" s="108"/>
      <c r="E20" s="109"/>
    </row>
    <row r="21" spans="1:5" s="110" customFormat="1">
      <c r="A21" s="107"/>
      <c r="B21" s="107"/>
      <c r="C21" s="107"/>
      <c r="D21" s="108"/>
      <c r="E21" s="109"/>
    </row>
    <row r="22" spans="1:5" s="110" customFormat="1">
      <c r="A22" s="107"/>
      <c r="B22" s="107"/>
      <c r="C22" s="107"/>
      <c r="D22" s="108"/>
      <c r="E22" s="109"/>
    </row>
    <row r="23" spans="1:5" s="110" customFormat="1">
      <c r="A23" s="107"/>
      <c r="B23" s="107"/>
      <c r="C23" s="107"/>
      <c r="D23" s="108"/>
      <c r="E23" s="109"/>
    </row>
    <row r="24" spans="1:5" s="110" customFormat="1">
      <c r="A24" s="107"/>
      <c r="B24" s="107"/>
      <c r="C24" s="107"/>
      <c r="D24" s="108"/>
      <c r="E24" s="109"/>
    </row>
    <row r="25" spans="1:5" s="110" customFormat="1">
      <c r="A25" s="107"/>
      <c r="B25" s="107"/>
      <c r="C25" s="107"/>
      <c r="D25" s="108"/>
      <c r="E25" s="109"/>
    </row>
    <row r="26" spans="1:5" s="110" customFormat="1">
      <c r="A26" s="107"/>
      <c r="B26" s="107"/>
      <c r="C26" s="107"/>
      <c r="D26" s="108"/>
      <c r="E26" s="109"/>
    </row>
    <row r="27" spans="1:5" s="110" customFormat="1">
      <c r="A27" s="107"/>
      <c r="B27" s="107"/>
      <c r="C27" s="107"/>
      <c r="D27" s="108"/>
      <c r="E27" s="109"/>
    </row>
    <row r="28" spans="1:5" s="110" customFormat="1">
      <c r="A28" s="107"/>
      <c r="B28" s="107"/>
      <c r="C28" s="107"/>
      <c r="D28" s="108"/>
      <c r="E28" s="109"/>
    </row>
    <row r="29" spans="1:5" s="110" customFormat="1">
      <c r="A29" s="107"/>
      <c r="B29" s="107"/>
      <c r="C29" s="107"/>
      <c r="D29" s="108"/>
      <c r="E29" s="109"/>
    </row>
    <row r="30" spans="1:5" s="110" customFormat="1">
      <c r="A30" s="107"/>
      <c r="B30" s="107"/>
      <c r="C30" s="107"/>
      <c r="D30" s="108"/>
      <c r="E30" s="109"/>
    </row>
    <row r="31" spans="1:5" s="110" customFormat="1">
      <c r="A31" s="107"/>
      <c r="B31" s="107"/>
      <c r="C31" s="107"/>
      <c r="D31" s="108"/>
      <c r="E31" s="109"/>
    </row>
    <row r="34" spans="1:6">
      <c r="A34" s="53" t="s">
        <v>239</v>
      </c>
    </row>
    <row r="35" spans="1:6" ht="14.25">
      <c r="B35" s="80"/>
      <c r="C35" s="80" t="s">
        <v>27</v>
      </c>
    </row>
    <row r="36" spans="1:6" ht="14.25">
      <c r="B36" s="80"/>
      <c r="C36" s="80" t="s">
        <v>49</v>
      </c>
    </row>
    <row r="37" spans="1:6" ht="14.25">
      <c r="B37" s="80"/>
      <c r="C37" s="80" t="s">
        <v>50</v>
      </c>
    </row>
    <row r="38" spans="1:6" s="81" customFormat="1" ht="15">
      <c r="B38" s="80"/>
      <c r="C38" s="82" t="s">
        <v>51</v>
      </c>
      <c r="D38" s="83"/>
      <c r="E38" s="85"/>
      <c r="F38" s="96"/>
    </row>
    <row r="39" spans="1:6" s="81" customFormat="1" ht="15">
      <c r="B39" s="80"/>
      <c r="C39" s="82" t="s">
        <v>52</v>
      </c>
      <c r="D39" s="83"/>
      <c r="E39" s="85"/>
      <c r="F39" s="96"/>
    </row>
    <row r="40" spans="1:6" s="81" customFormat="1">
      <c r="B40" s="86"/>
      <c r="C40" s="87"/>
      <c r="D40" s="87"/>
      <c r="E40" s="87"/>
      <c r="F40" s="96"/>
    </row>
    <row r="41" spans="1:6" s="81" customFormat="1">
      <c r="B41" s="88"/>
      <c r="C41" s="89"/>
      <c r="D41" s="89"/>
      <c r="E41" s="89"/>
      <c r="F41" s="96"/>
    </row>
    <row r="42" spans="1:6" s="81" customFormat="1">
      <c r="C42" s="90"/>
      <c r="D42" s="90"/>
      <c r="E42" s="90"/>
      <c r="F42" s="96"/>
    </row>
    <row r="43" spans="1:6" s="81" customFormat="1">
      <c r="C43" s="91"/>
      <c r="D43" s="91"/>
      <c r="E43" s="91"/>
      <c r="F43" s="96"/>
    </row>
  </sheetData>
  <mergeCells count="1">
    <mergeCell ref="A6:D6"/>
  </mergeCells>
  <printOptions horizontalCentered="1"/>
  <pageMargins left="0.78740157480314965" right="0.78740157480314965" top="1.5748031496062993" bottom="0.78740157480314965" header="0" footer="0"/>
  <pageSetup paperSize="9" scale="80" orientation="landscape" verticalDpi="300" r:id="rId1"/>
  <headerFooter>
    <oddHeader>&amp;R&amp;G</oddHeader>
  </headerFooter>
  <drawing r:id="rId2"/>
  <legacyDrawingHF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topLeftCell="A16" workbookViewId="0">
      <selection activeCell="B41" sqref="B41"/>
    </sheetView>
  </sheetViews>
  <sheetFormatPr defaultRowHeight="15"/>
  <cols>
    <col min="1" max="1" width="20" bestFit="1" customWidth="1"/>
  </cols>
  <sheetData>
    <row r="1" spans="1:8">
      <c r="A1">
        <v>14.15</v>
      </c>
      <c r="E1">
        <v>8.7899999999999991</v>
      </c>
      <c r="H1">
        <v>9.15</v>
      </c>
    </row>
    <row r="2" spans="1:8">
      <c r="A2">
        <v>11.67</v>
      </c>
      <c r="E2">
        <v>9.4499999999999993</v>
      </c>
      <c r="H2">
        <v>8.85</v>
      </c>
    </row>
    <row r="3" spans="1:8">
      <c r="A3">
        <v>39.4</v>
      </c>
      <c r="E3">
        <v>8.25</v>
      </c>
      <c r="H3">
        <v>9.75</v>
      </c>
    </row>
    <row r="4" spans="1:8">
      <c r="A4">
        <v>14.84</v>
      </c>
      <c r="E4">
        <v>12.65</v>
      </c>
      <c r="H4">
        <v>8.3000000000000007</v>
      </c>
    </row>
    <row r="5" spans="1:8">
      <c r="A5">
        <v>13.17</v>
      </c>
      <c r="E5">
        <v>7.95</v>
      </c>
      <c r="H5">
        <v>9.75</v>
      </c>
    </row>
    <row r="6" spans="1:8">
      <c r="A6">
        <v>8.8000000000000007</v>
      </c>
      <c r="E6">
        <v>10.15</v>
      </c>
      <c r="H6">
        <v>8.3000000000000007</v>
      </c>
    </row>
    <row r="7" spans="1:8">
      <c r="A7">
        <v>13.17</v>
      </c>
      <c r="E7">
        <v>6.75</v>
      </c>
      <c r="H7">
        <v>9.11</v>
      </c>
    </row>
    <row r="8" spans="1:8">
      <c r="A8">
        <v>14.15</v>
      </c>
      <c r="E8">
        <v>9.65</v>
      </c>
      <c r="H8">
        <v>12.31</v>
      </c>
    </row>
    <row r="9" spans="1:8">
      <c r="A9">
        <v>12.95</v>
      </c>
      <c r="E9">
        <v>7.05</v>
      </c>
      <c r="H9">
        <v>8.25</v>
      </c>
    </row>
    <row r="10" spans="1:8">
      <c r="A10">
        <v>11.62</v>
      </c>
      <c r="E10">
        <v>10.91</v>
      </c>
      <c r="H10">
        <v>11.15</v>
      </c>
    </row>
    <row r="11" spans="1:8">
      <c r="A11">
        <v>11.25</v>
      </c>
      <c r="E11">
        <v>7.5</v>
      </c>
      <c r="H11">
        <v>9.11</v>
      </c>
    </row>
    <row r="12" spans="1:8">
      <c r="A12">
        <v>10.15</v>
      </c>
      <c r="E12">
        <v>11.55</v>
      </c>
      <c r="H12">
        <v>13.25</v>
      </c>
    </row>
    <row r="13" spans="1:8">
      <c r="A13">
        <v>12.55</v>
      </c>
      <c r="E13">
        <v>12.55</v>
      </c>
      <c r="H13">
        <v>7.7</v>
      </c>
    </row>
    <row r="14" spans="1:8">
      <c r="A14">
        <v>8.85</v>
      </c>
      <c r="E14">
        <v>10.41</v>
      </c>
      <c r="H14">
        <v>14.23</v>
      </c>
    </row>
    <row r="15" spans="1:8">
      <c r="A15">
        <v>11.99</v>
      </c>
      <c r="E15">
        <v>12.45</v>
      </c>
      <c r="H15">
        <v>9.9</v>
      </c>
    </row>
    <row r="16" spans="1:8">
      <c r="A16">
        <v>12.95</v>
      </c>
      <c r="E16">
        <v>11.17</v>
      </c>
      <c r="H16">
        <v>12.03</v>
      </c>
    </row>
    <row r="17" spans="1:8">
      <c r="A17">
        <v>14.95</v>
      </c>
      <c r="E17">
        <v>9.4499999999999993</v>
      </c>
      <c r="H17">
        <v>9</v>
      </c>
    </row>
    <row r="18" spans="1:8">
      <c r="A18">
        <v>9.75</v>
      </c>
      <c r="E18">
        <v>10.41</v>
      </c>
      <c r="H18">
        <v>13.9</v>
      </c>
    </row>
    <row r="19" spans="1:8">
      <c r="A19">
        <v>13.24</v>
      </c>
      <c r="E19">
        <v>9.51</v>
      </c>
      <c r="H19">
        <v>7.95</v>
      </c>
    </row>
    <row r="20" spans="1:8">
      <c r="A20">
        <v>7.05</v>
      </c>
      <c r="E20">
        <v>12.45</v>
      </c>
      <c r="H20">
        <v>8.6999999999999993</v>
      </c>
    </row>
    <row r="21" spans="1:8">
      <c r="A21">
        <v>16.25</v>
      </c>
      <c r="E21">
        <v>12.31</v>
      </c>
      <c r="H21">
        <v>8.7899999999999991</v>
      </c>
    </row>
    <row r="22" spans="1:8">
      <c r="A22">
        <v>12.57</v>
      </c>
      <c r="E22">
        <v>8.4700000000000006</v>
      </c>
      <c r="H22">
        <v>9</v>
      </c>
    </row>
    <row r="23" spans="1:8">
      <c r="A23">
        <v>7.95</v>
      </c>
      <c r="E23">
        <v>10.3</v>
      </c>
      <c r="H23">
        <v>9.8699999999999992</v>
      </c>
    </row>
    <row r="24" spans="1:8">
      <c r="A24">
        <v>7.65</v>
      </c>
      <c r="E24">
        <v>9.07</v>
      </c>
      <c r="H24">
        <v>9</v>
      </c>
    </row>
    <row r="25" spans="1:8">
      <c r="A25">
        <v>13.49</v>
      </c>
      <c r="E25">
        <v>9.27</v>
      </c>
      <c r="H25">
        <v>10.59</v>
      </c>
    </row>
    <row r="26" spans="1:8">
      <c r="A26">
        <v>11.19</v>
      </c>
      <c r="E26">
        <v>6.87</v>
      </c>
      <c r="H26">
        <v>8.9</v>
      </c>
    </row>
    <row r="27" spans="1:8">
      <c r="A27">
        <v>7.95</v>
      </c>
      <c r="E27">
        <v>11.17</v>
      </c>
      <c r="H27">
        <v>9.07</v>
      </c>
    </row>
    <row r="28" spans="1:8">
      <c r="A28">
        <v>8.85</v>
      </c>
      <c r="E28">
        <v>8.85</v>
      </c>
      <c r="H28">
        <v>9</v>
      </c>
    </row>
    <row r="29" spans="1:8">
      <c r="A29">
        <v>12.11</v>
      </c>
      <c r="E29">
        <v>8.25</v>
      </c>
    </row>
    <row r="30" spans="1:8">
      <c r="A30">
        <v>9.4499999999999993</v>
      </c>
      <c r="E30">
        <v>9.4499999999999993</v>
      </c>
    </row>
    <row r="31" spans="1:8">
      <c r="A31">
        <v>13.49</v>
      </c>
      <c r="E31">
        <v>8.25</v>
      </c>
    </row>
    <row r="32" spans="1:8">
      <c r="A32">
        <v>9.15</v>
      </c>
      <c r="E32">
        <v>9.15</v>
      </c>
    </row>
    <row r="36" spans="1:8">
      <c r="A36">
        <f>SUM(A1:A35)</f>
        <v>396.74999999999994</v>
      </c>
      <c r="E36">
        <f>SUM(E1:E35)</f>
        <v>310.45999999999992</v>
      </c>
      <c r="H36">
        <f>SUM(H1:H35)</f>
        <v>274.90999999999997</v>
      </c>
    </row>
    <row r="41" spans="1:8">
      <c r="A41" s="118" t="s">
        <v>88</v>
      </c>
      <c r="B41" s="119">
        <f>SUM(A36,E36,H36,2)</f>
        <v>984.11999999999978</v>
      </c>
    </row>
    <row r="44" spans="1:8">
      <c r="B44">
        <f>B41+1066.43</f>
        <v>2050.5499999999997</v>
      </c>
    </row>
    <row r="51" spans="5:5">
      <c r="E51">
        <f>1066.43+453.43+59.89</f>
        <v>1579.7500000000002</v>
      </c>
    </row>
  </sheetData>
  <pageMargins left="0.511811024" right="0.511811024" top="0.78740157499999996" bottom="0.78740157499999996" header="0.31496062000000002" footer="0.3149606200000000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6"/>
  <sheetViews>
    <sheetView topLeftCell="A169" workbookViewId="0">
      <selection activeCell="H191" sqref="H191"/>
    </sheetView>
  </sheetViews>
  <sheetFormatPr defaultRowHeight="15"/>
  <cols>
    <col min="1" max="1" width="14.85546875" bestFit="1" customWidth="1"/>
    <col min="2" max="4" width="11.42578125" bestFit="1" customWidth="1"/>
    <col min="5" max="5" width="9.42578125" bestFit="1" customWidth="1"/>
    <col min="7" max="7" width="17.42578125" bestFit="1" customWidth="1"/>
    <col min="8" max="8" width="28.85546875" bestFit="1" customWidth="1"/>
    <col min="9" max="9" width="9.42578125" bestFit="1" customWidth="1"/>
  </cols>
  <sheetData>
    <row r="1" spans="1:13" ht="18.75">
      <c r="A1" s="193" t="s">
        <v>89</v>
      </c>
      <c r="B1" s="194"/>
      <c r="C1" s="194"/>
      <c r="D1" s="194"/>
      <c r="E1" s="194"/>
      <c r="F1" s="18"/>
      <c r="G1" s="18"/>
      <c r="H1" s="125"/>
      <c r="I1" s="195"/>
      <c r="J1" s="195"/>
      <c r="K1" s="195"/>
      <c r="L1" s="195"/>
      <c r="M1" s="195"/>
    </row>
    <row r="2" spans="1:13">
      <c r="A2" s="120" t="s">
        <v>90</v>
      </c>
      <c r="B2" s="120" t="s">
        <v>91</v>
      </c>
      <c r="C2" s="120" t="s">
        <v>91</v>
      </c>
      <c r="D2" s="120" t="s">
        <v>91</v>
      </c>
      <c r="E2" s="121" t="s">
        <v>92</v>
      </c>
      <c r="F2" s="18"/>
      <c r="G2" s="18"/>
      <c r="H2" s="125"/>
      <c r="I2" s="122"/>
      <c r="J2" s="122"/>
      <c r="K2" s="122"/>
      <c r="L2" s="122"/>
      <c r="M2" s="123"/>
    </row>
    <row r="3" spans="1:13">
      <c r="A3" s="124" t="s">
        <v>93</v>
      </c>
      <c r="B3" s="124">
        <v>2</v>
      </c>
      <c r="C3" s="124">
        <v>2</v>
      </c>
      <c r="D3" s="124">
        <v>1.5</v>
      </c>
      <c r="E3" s="124">
        <f>D3+C3+B3</f>
        <v>5.5</v>
      </c>
      <c r="F3" s="18"/>
      <c r="G3" s="18"/>
      <c r="H3" s="125"/>
      <c r="I3" s="125"/>
      <c r="J3" s="125"/>
      <c r="K3" s="125"/>
      <c r="L3" s="125"/>
      <c r="M3" s="125"/>
    </row>
    <row r="4" spans="1:13">
      <c r="A4" s="124" t="s">
        <v>94</v>
      </c>
      <c r="B4" s="124">
        <v>1.6</v>
      </c>
      <c r="C4" s="124">
        <v>1.6</v>
      </c>
      <c r="D4" s="124">
        <v>1.5</v>
      </c>
      <c r="E4" s="124">
        <f>D4+C4+B4</f>
        <v>4.7</v>
      </c>
      <c r="F4" s="18"/>
      <c r="G4" s="18"/>
      <c r="H4" s="125"/>
      <c r="I4" s="125"/>
      <c r="J4" s="125"/>
      <c r="K4" s="125"/>
      <c r="L4" s="125"/>
      <c r="M4" s="125"/>
    </row>
    <row r="5" spans="1:13">
      <c r="A5" s="18"/>
      <c r="B5" s="18"/>
      <c r="C5" s="18"/>
      <c r="D5" s="18"/>
      <c r="E5" s="18"/>
      <c r="F5" s="18"/>
      <c r="G5" s="18"/>
      <c r="H5" s="125"/>
      <c r="I5" s="125"/>
      <c r="J5" s="125"/>
      <c r="K5" s="125"/>
      <c r="L5" s="125"/>
      <c r="M5" s="125"/>
    </row>
    <row r="6" spans="1:13">
      <c r="A6" s="18"/>
      <c r="B6" s="18"/>
      <c r="C6" s="18"/>
      <c r="D6" s="18"/>
      <c r="E6" s="18"/>
      <c r="F6" s="18"/>
      <c r="G6" s="18"/>
      <c r="H6" s="125"/>
      <c r="I6" s="125"/>
      <c r="J6" s="125"/>
      <c r="K6" s="125"/>
      <c r="L6" s="125"/>
      <c r="M6" s="125"/>
    </row>
    <row r="7" spans="1:13" ht="18.75">
      <c r="A7" s="193" t="s">
        <v>95</v>
      </c>
      <c r="B7" s="194"/>
      <c r="C7" s="194"/>
      <c r="D7" s="194"/>
      <c r="E7" s="194"/>
      <c r="F7" s="18"/>
      <c r="G7" s="18"/>
      <c r="H7" s="125"/>
      <c r="I7" s="195"/>
      <c r="J7" s="195"/>
      <c r="K7" s="195"/>
      <c r="L7" s="195"/>
      <c r="M7" s="195"/>
    </row>
    <row r="8" spans="1:13">
      <c r="A8" s="120" t="s">
        <v>90</v>
      </c>
      <c r="B8" s="120" t="s">
        <v>91</v>
      </c>
      <c r="C8" s="120" t="s">
        <v>91</v>
      </c>
      <c r="D8" s="120" t="s">
        <v>91</v>
      </c>
      <c r="E8" s="121" t="s">
        <v>92</v>
      </c>
      <c r="F8" s="18"/>
      <c r="G8" s="18"/>
      <c r="H8" s="125"/>
      <c r="I8" s="122"/>
      <c r="J8" s="122"/>
      <c r="K8" s="122"/>
      <c r="L8" s="122"/>
      <c r="M8" s="123"/>
    </row>
    <row r="9" spans="1:13">
      <c r="A9" s="124" t="s">
        <v>96</v>
      </c>
      <c r="B9" s="124">
        <v>2</v>
      </c>
      <c r="C9" s="124">
        <v>2</v>
      </c>
      <c r="D9" s="124">
        <v>1.5</v>
      </c>
      <c r="E9" s="124">
        <f>D9+C9+B9</f>
        <v>5.5</v>
      </c>
      <c r="F9" s="18"/>
      <c r="G9" s="18"/>
      <c r="H9" s="125"/>
      <c r="I9" s="125"/>
      <c r="J9" s="125"/>
      <c r="K9" s="125"/>
      <c r="L9" s="125"/>
      <c r="M9" s="125"/>
    </row>
    <row r="10" spans="1:13">
      <c r="A10" s="124" t="s">
        <v>97</v>
      </c>
      <c r="B10" s="124">
        <v>1.6</v>
      </c>
      <c r="C10" s="124">
        <v>1.6</v>
      </c>
      <c r="D10" s="124">
        <v>1.5</v>
      </c>
      <c r="E10" s="124">
        <f>D10+C10+B10</f>
        <v>4.7</v>
      </c>
      <c r="F10" s="18"/>
      <c r="G10" s="18"/>
      <c r="H10" s="125"/>
      <c r="I10" s="125"/>
      <c r="J10" s="125"/>
      <c r="K10" s="125"/>
      <c r="L10" s="125"/>
      <c r="M10" s="125"/>
    </row>
    <row r="11" spans="1:13">
      <c r="A11" s="18"/>
      <c r="B11" s="18"/>
      <c r="C11" s="18"/>
      <c r="D11" s="18"/>
      <c r="E11" s="18"/>
      <c r="F11" s="18"/>
      <c r="G11" s="18"/>
      <c r="H11" s="125"/>
      <c r="I11" s="125"/>
      <c r="J11" s="125"/>
      <c r="K11" s="125"/>
      <c r="L11" s="125"/>
      <c r="M11" s="125"/>
    </row>
    <row r="12" spans="1:13">
      <c r="A12" s="18"/>
      <c r="B12" s="18"/>
      <c r="C12" s="18"/>
      <c r="D12" s="18"/>
      <c r="E12" s="18"/>
      <c r="F12" s="18"/>
      <c r="G12" s="18"/>
      <c r="H12" s="125"/>
      <c r="I12" s="125"/>
      <c r="J12" s="125"/>
      <c r="K12" s="125"/>
      <c r="L12" s="125"/>
      <c r="M12" s="125"/>
    </row>
    <row r="13" spans="1:13" ht="18.75">
      <c r="A13" s="193" t="s">
        <v>98</v>
      </c>
      <c r="B13" s="194"/>
      <c r="C13" s="194"/>
      <c r="D13" s="194"/>
      <c r="E13" s="194"/>
      <c r="F13" s="18"/>
      <c r="G13" s="18"/>
      <c r="H13" s="125"/>
      <c r="I13" s="195"/>
      <c r="J13" s="195"/>
      <c r="K13" s="195"/>
      <c r="L13" s="195"/>
      <c r="M13" s="195"/>
    </row>
    <row r="14" spans="1:13">
      <c r="A14" s="120" t="s">
        <v>90</v>
      </c>
      <c r="B14" s="120" t="s">
        <v>91</v>
      </c>
      <c r="C14" s="120" t="s">
        <v>91</v>
      </c>
      <c r="D14" s="120" t="s">
        <v>91</v>
      </c>
      <c r="E14" s="121" t="s">
        <v>92</v>
      </c>
      <c r="F14" s="18"/>
      <c r="G14" s="18"/>
      <c r="H14" s="125"/>
      <c r="I14" s="122"/>
      <c r="J14" s="122"/>
      <c r="K14" s="122"/>
      <c r="L14" s="122"/>
      <c r="M14" s="123"/>
    </row>
    <row r="15" spans="1:13">
      <c r="A15" s="124" t="s">
        <v>99</v>
      </c>
      <c r="B15" s="124">
        <v>2.1</v>
      </c>
      <c r="C15" s="124">
        <v>2.1</v>
      </c>
      <c r="D15" s="124">
        <v>1.5</v>
      </c>
      <c r="E15" s="124">
        <f>D15+C15+B15</f>
        <v>5.7</v>
      </c>
      <c r="F15" s="18"/>
      <c r="G15" s="18"/>
      <c r="H15" s="125"/>
      <c r="I15" s="125"/>
      <c r="J15" s="125"/>
      <c r="K15" s="125"/>
      <c r="L15" s="125"/>
      <c r="M15" s="125"/>
    </row>
    <row r="16" spans="1:13">
      <c r="A16" s="124" t="s">
        <v>100</v>
      </c>
      <c r="B16" s="124">
        <v>2.1</v>
      </c>
      <c r="C16" s="124">
        <v>2.1</v>
      </c>
      <c r="D16" s="124">
        <v>1.5</v>
      </c>
      <c r="E16" s="124">
        <f>D16+C16+B16</f>
        <v>5.7</v>
      </c>
      <c r="F16" s="18"/>
      <c r="G16" s="18"/>
      <c r="H16" s="125"/>
      <c r="I16" s="125"/>
      <c r="J16" s="125"/>
      <c r="K16" s="125"/>
      <c r="L16" s="125"/>
      <c r="M16" s="125"/>
    </row>
    <row r="17" spans="1:13">
      <c r="A17" s="124" t="s">
        <v>101</v>
      </c>
      <c r="B17" s="124">
        <v>1.6</v>
      </c>
      <c r="C17" s="124">
        <v>1.6</v>
      </c>
      <c r="D17" s="124">
        <v>1.5</v>
      </c>
      <c r="E17" s="124">
        <f t="shared" ref="E17:E18" si="0">D17+C17+B17</f>
        <v>4.7</v>
      </c>
      <c r="F17" s="18"/>
      <c r="G17" s="18"/>
      <c r="H17" s="125"/>
      <c r="I17" s="125"/>
      <c r="J17" s="125"/>
      <c r="K17" s="125"/>
      <c r="L17" s="125"/>
      <c r="M17" s="125"/>
    </row>
    <row r="18" spans="1:13">
      <c r="A18" s="124" t="s">
        <v>102</v>
      </c>
      <c r="B18" s="124">
        <v>2.1</v>
      </c>
      <c r="C18" s="124">
        <v>2.1</v>
      </c>
      <c r="D18" s="124">
        <v>1.5</v>
      </c>
      <c r="E18" s="124">
        <f t="shared" si="0"/>
        <v>5.7</v>
      </c>
      <c r="F18" s="18"/>
      <c r="G18" s="18"/>
      <c r="H18" s="125"/>
      <c r="I18" s="125"/>
      <c r="J18" s="125"/>
      <c r="K18" s="125"/>
      <c r="L18" s="125"/>
      <c r="M18" s="125"/>
    </row>
    <row r="19" spans="1:13">
      <c r="A19" s="18"/>
      <c r="B19" s="18"/>
      <c r="C19" s="18"/>
      <c r="D19" s="18"/>
      <c r="E19" s="18"/>
      <c r="F19" s="18"/>
      <c r="G19" s="18"/>
      <c r="H19" s="125"/>
      <c r="I19" s="125"/>
      <c r="J19" s="125"/>
      <c r="K19" s="125"/>
      <c r="L19" s="125"/>
      <c r="M19" s="125"/>
    </row>
    <row r="20" spans="1:13">
      <c r="A20" s="18"/>
      <c r="B20" s="18"/>
      <c r="C20" s="18"/>
      <c r="D20" s="18"/>
      <c r="E20" s="18"/>
      <c r="F20" s="18"/>
      <c r="G20" s="18"/>
      <c r="H20" s="125"/>
      <c r="I20" s="125"/>
      <c r="J20" s="125"/>
      <c r="K20" s="125"/>
      <c r="L20" s="125"/>
      <c r="M20" s="125"/>
    </row>
    <row r="21" spans="1:13" ht="18.75">
      <c r="A21" s="193" t="s">
        <v>103</v>
      </c>
      <c r="B21" s="194"/>
      <c r="C21" s="194"/>
      <c r="D21" s="194"/>
      <c r="E21" s="194"/>
      <c r="F21" s="18"/>
      <c r="G21" s="18"/>
      <c r="H21" s="125"/>
      <c r="I21" s="195"/>
      <c r="J21" s="195"/>
      <c r="K21" s="195"/>
      <c r="L21" s="195"/>
      <c r="M21" s="195"/>
    </row>
    <row r="22" spans="1:13">
      <c r="A22" s="120" t="s">
        <v>90</v>
      </c>
      <c r="B22" s="120" t="s">
        <v>91</v>
      </c>
      <c r="C22" s="120" t="s">
        <v>91</v>
      </c>
      <c r="D22" s="120" t="s">
        <v>91</v>
      </c>
      <c r="E22" s="121" t="s">
        <v>92</v>
      </c>
      <c r="F22" s="18"/>
      <c r="G22" s="18"/>
      <c r="H22" s="125"/>
      <c r="I22" s="122"/>
      <c r="J22" s="122"/>
      <c r="K22" s="122"/>
      <c r="L22" s="122"/>
      <c r="M22" s="123"/>
    </row>
    <row r="23" spans="1:13">
      <c r="A23" s="124" t="s">
        <v>104</v>
      </c>
      <c r="B23" s="124">
        <v>2</v>
      </c>
      <c r="C23" s="124">
        <v>2</v>
      </c>
      <c r="D23" s="124">
        <v>1.5</v>
      </c>
      <c r="E23" s="124">
        <f>D23+C23+B23</f>
        <v>5.5</v>
      </c>
      <c r="F23" s="18"/>
      <c r="G23" s="18"/>
      <c r="H23" s="125"/>
      <c r="I23" s="125"/>
      <c r="J23" s="125"/>
      <c r="K23" s="125"/>
      <c r="L23" s="125"/>
      <c r="M23" s="125"/>
    </row>
    <row r="24" spans="1:13">
      <c r="A24" s="124" t="s">
        <v>105</v>
      </c>
      <c r="B24" s="124">
        <v>2</v>
      </c>
      <c r="C24" s="124">
        <v>2</v>
      </c>
      <c r="D24" s="124">
        <v>1.5</v>
      </c>
      <c r="E24" s="124">
        <f>D24+C24+B24</f>
        <v>5.5</v>
      </c>
      <c r="F24" s="18"/>
      <c r="G24" s="18"/>
      <c r="H24" s="125"/>
      <c r="I24" s="125"/>
      <c r="J24" s="125"/>
      <c r="K24" s="125"/>
      <c r="L24" s="125"/>
      <c r="M24" s="125"/>
    </row>
    <row r="25" spans="1:13">
      <c r="A25" s="124" t="s">
        <v>106</v>
      </c>
      <c r="B25" s="124">
        <v>1.85</v>
      </c>
      <c r="C25" s="124">
        <v>1.85</v>
      </c>
      <c r="D25" s="124">
        <v>1.5</v>
      </c>
      <c r="E25" s="124">
        <f t="shared" ref="E25:E26" si="1">D25+C25+B25</f>
        <v>5.2</v>
      </c>
      <c r="F25" s="18"/>
      <c r="G25" s="18"/>
      <c r="H25" s="125"/>
      <c r="I25" s="125"/>
      <c r="J25" s="125"/>
      <c r="K25" s="125"/>
      <c r="L25" s="125"/>
      <c r="M25" s="125"/>
    </row>
    <row r="26" spans="1:13">
      <c r="A26" s="124" t="s">
        <v>107</v>
      </c>
      <c r="B26" s="124">
        <v>1.85</v>
      </c>
      <c r="C26" s="124">
        <v>1.85</v>
      </c>
      <c r="D26" s="124">
        <v>1.5</v>
      </c>
      <c r="E26" s="124">
        <f t="shared" si="1"/>
        <v>5.2</v>
      </c>
      <c r="F26" s="18"/>
      <c r="G26" s="18"/>
      <c r="H26" s="125"/>
      <c r="I26" s="125"/>
      <c r="J26" s="125"/>
      <c r="K26" s="125"/>
      <c r="L26" s="125"/>
      <c r="M26" s="125"/>
    </row>
    <row r="27" spans="1:13">
      <c r="A27" s="18"/>
      <c r="B27" s="18"/>
      <c r="C27" s="18"/>
      <c r="D27" s="18"/>
      <c r="E27" s="18"/>
      <c r="F27" s="18"/>
      <c r="G27" s="18"/>
      <c r="H27" s="125"/>
      <c r="I27" s="125"/>
      <c r="J27" s="125"/>
      <c r="K27" s="125"/>
      <c r="L27" s="125"/>
      <c r="M27" s="125"/>
    </row>
    <row r="28" spans="1:13">
      <c r="A28" s="18"/>
      <c r="B28" s="18"/>
      <c r="C28" s="18"/>
      <c r="D28" s="18"/>
      <c r="E28" s="18"/>
      <c r="F28" s="18"/>
      <c r="G28" s="18"/>
      <c r="H28" s="125"/>
      <c r="I28" s="125"/>
      <c r="J28" s="125"/>
      <c r="K28" s="125"/>
      <c r="L28" s="125"/>
      <c r="M28" s="125"/>
    </row>
    <row r="29" spans="1:13" ht="18.75">
      <c r="A29" s="193" t="s">
        <v>108</v>
      </c>
      <c r="B29" s="194"/>
      <c r="C29" s="194"/>
      <c r="D29" s="194"/>
      <c r="E29" s="194"/>
      <c r="F29" s="18"/>
      <c r="G29" s="18"/>
      <c r="H29" s="125"/>
      <c r="I29" s="195"/>
      <c r="J29" s="195"/>
      <c r="K29" s="195"/>
      <c r="L29" s="195"/>
      <c r="M29" s="195"/>
    </row>
    <row r="30" spans="1:13">
      <c r="A30" s="120" t="s">
        <v>90</v>
      </c>
      <c r="B30" s="120" t="s">
        <v>91</v>
      </c>
      <c r="C30" s="120" t="s">
        <v>91</v>
      </c>
      <c r="D30" s="120" t="s">
        <v>91</v>
      </c>
      <c r="E30" s="121" t="s">
        <v>92</v>
      </c>
      <c r="F30" s="18"/>
      <c r="G30" s="18"/>
      <c r="H30" s="125"/>
      <c r="I30" s="122"/>
      <c r="J30" s="122"/>
      <c r="K30" s="122"/>
      <c r="L30" s="122"/>
      <c r="M30" s="123"/>
    </row>
    <row r="31" spans="1:13">
      <c r="A31" s="124" t="s">
        <v>109</v>
      </c>
      <c r="B31" s="124">
        <v>2</v>
      </c>
      <c r="C31" s="124">
        <v>2</v>
      </c>
      <c r="D31" s="124">
        <v>1.5</v>
      </c>
      <c r="E31" s="124">
        <f>D31+C31+B31</f>
        <v>5.5</v>
      </c>
      <c r="F31" s="18"/>
      <c r="G31" s="18"/>
      <c r="H31" s="125"/>
      <c r="I31" s="125"/>
      <c r="J31" s="125"/>
      <c r="K31" s="125"/>
      <c r="L31" s="125"/>
      <c r="M31" s="125"/>
    </row>
    <row r="32" spans="1:13">
      <c r="A32" s="124" t="s">
        <v>110</v>
      </c>
      <c r="B32" s="124">
        <v>2</v>
      </c>
      <c r="C32" s="124">
        <v>2</v>
      </c>
      <c r="D32" s="124">
        <v>1.5</v>
      </c>
      <c r="E32" s="124">
        <f>D32+C32+B32</f>
        <v>5.5</v>
      </c>
      <c r="F32" s="18"/>
      <c r="G32" s="18"/>
      <c r="H32" s="125"/>
      <c r="I32" s="125"/>
      <c r="J32" s="125"/>
      <c r="K32" s="125"/>
      <c r="L32" s="125"/>
      <c r="M32" s="125"/>
    </row>
    <row r="33" spans="1:13">
      <c r="A33" s="124" t="s">
        <v>111</v>
      </c>
      <c r="B33" s="124">
        <v>1.5</v>
      </c>
      <c r="C33" s="124">
        <v>1.5</v>
      </c>
      <c r="D33" s="124">
        <v>1.5</v>
      </c>
      <c r="E33" s="124">
        <f>D33+C33+B33</f>
        <v>4.5</v>
      </c>
      <c r="F33" s="18"/>
      <c r="G33" s="18"/>
      <c r="H33" s="125"/>
      <c r="I33" s="125"/>
      <c r="J33" s="125"/>
      <c r="K33" s="125"/>
      <c r="L33" s="125"/>
      <c r="M33" s="125"/>
    </row>
    <row r="34" spans="1:13">
      <c r="A34" s="124" t="s">
        <v>112</v>
      </c>
      <c r="B34" s="124">
        <v>1.85</v>
      </c>
      <c r="C34" s="124">
        <v>1.85</v>
      </c>
      <c r="D34" s="124">
        <v>1.5</v>
      </c>
      <c r="E34" s="124">
        <f>D34+C34+B34</f>
        <v>5.2</v>
      </c>
      <c r="F34" s="18"/>
      <c r="G34" s="18"/>
      <c r="H34" s="125"/>
      <c r="I34" s="125"/>
      <c r="J34" s="125"/>
      <c r="K34" s="125"/>
      <c r="L34" s="125"/>
      <c r="M34" s="125"/>
    </row>
    <row r="35" spans="1:13">
      <c r="A35" s="18"/>
      <c r="B35" s="18"/>
      <c r="C35" s="18"/>
      <c r="D35" s="18"/>
      <c r="E35" s="18"/>
      <c r="F35" s="18"/>
      <c r="G35" s="18"/>
      <c r="H35" s="125"/>
      <c r="I35" s="125"/>
      <c r="J35" s="125"/>
      <c r="K35" s="125"/>
      <c r="L35" s="125"/>
      <c r="M35" s="125"/>
    </row>
    <row r="36" spans="1:13">
      <c r="A36" s="18"/>
      <c r="B36" s="18"/>
      <c r="C36" s="18"/>
      <c r="D36" s="18"/>
      <c r="E36" s="18"/>
      <c r="F36" s="18"/>
      <c r="G36" s="18"/>
      <c r="H36" s="125"/>
      <c r="I36" s="125"/>
      <c r="J36" s="125"/>
      <c r="K36" s="125"/>
      <c r="L36" s="125"/>
      <c r="M36" s="125"/>
    </row>
    <row r="37" spans="1:13" ht="18.75">
      <c r="A37" s="193" t="s">
        <v>113</v>
      </c>
      <c r="B37" s="194"/>
      <c r="C37" s="194"/>
      <c r="D37" s="194"/>
      <c r="E37" s="194"/>
      <c r="F37" s="18"/>
      <c r="G37" s="18"/>
      <c r="H37" s="125"/>
      <c r="I37" s="195"/>
      <c r="J37" s="195"/>
      <c r="K37" s="195"/>
      <c r="L37" s="195"/>
      <c r="M37" s="195"/>
    </row>
    <row r="38" spans="1:13">
      <c r="A38" s="120" t="s">
        <v>90</v>
      </c>
      <c r="B38" s="120" t="s">
        <v>91</v>
      </c>
      <c r="C38" s="120" t="s">
        <v>91</v>
      </c>
      <c r="D38" s="120" t="s">
        <v>91</v>
      </c>
      <c r="E38" s="121" t="s">
        <v>92</v>
      </c>
      <c r="F38" s="18"/>
      <c r="G38" s="18"/>
      <c r="H38" s="125"/>
      <c r="I38" s="122"/>
      <c r="J38" s="122"/>
      <c r="K38" s="122"/>
      <c r="L38" s="122"/>
      <c r="M38" s="123"/>
    </row>
    <row r="39" spans="1:13">
      <c r="A39" s="124" t="s">
        <v>114</v>
      </c>
      <c r="B39" s="124">
        <v>2</v>
      </c>
      <c r="C39" s="124">
        <v>2</v>
      </c>
      <c r="D39" s="124">
        <v>1.5</v>
      </c>
      <c r="E39" s="124">
        <f>D39+C39+B39</f>
        <v>5.5</v>
      </c>
      <c r="F39" s="18"/>
      <c r="G39" s="18"/>
      <c r="H39" s="125"/>
      <c r="I39" s="125"/>
      <c r="J39" s="125"/>
      <c r="K39" s="125"/>
      <c r="L39" s="125"/>
      <c r="M39" s="125"/>
    </row>
    <row r="40" spans="1:13">
      <c r="A40" s="124" t="s">
        <v>115</v>
      </c>
      <c r="B40" s="124">
        <v>2</v>
      </c>
      <c r="C40" s="124">
        <v>2</v>
      </c>
      <c r="D40" s="124">
        <v>1.5</v>
      </c>
      <c r="E40" s="124">
        <f>D40+C40+B40</f>
        <v>5.5</v>
      </c>
      <c r="F40" s="18"/>
      <c r="G40" s="18"/>
      <c r="H40" s="125"/>
      <c r="I40" s="125"/>
      <c r="J40" s="125"/>
      <c r="K40" s="125"/>
      <c r="L40" s="125"/>
      <c r="M40" s="125"/>
    </row>
    <row r="41" spans="1:13">
      <c r="A41" s="124" t="s">
        <v>116</v>
      </c>
      <c r="B41" s="124">
        <v>1.5</v>
      </c>
      <c r="C41" s="124">
        <v>1.5</v>
      </c>
      <c r="D41" s="124">
        <v>1.5</v>
      </c>
      <c r="E41" s="124">
        <f>D41+C41+B41</f>
        <v>4.5</v>
      </c>
      <c r="F41" s="18"/>
      <c r="G41" s="18"/>
      <c r="H41" s="125"/>
      <c r="I41" s="125"/>
      <c r="J41" s="125"/>
      <c r="K41" s="125"/>
      <c r="L41" s="125"/>
      <c r="M41" s="125"/>
    </row>
    <row r="42" spans="1:13">
      <c r="A42" s="124" t="s">
        <v>117</v>
      </c>
      <c r="B42" s="124">
        <v>1.5</v>
      </c>
      <c r="C42" s="124">
        <v>1.5</v>
      </c>
      <c r="D42" s="124">
        <v>1.5</v>
      </c>
      <c r="E42" s="124">
        <f>D42+C42+B42</f>
        <v>4.5</v>
      </c>
      <c r="F42" s="18"/>
      <c r="G42" s="18"/>
      <c r="H42" s="125"/>
      <c r="I42" s="125"/>
      <c r="J42" s="125"/>
      <c r="K42" s="125"/>
      <c r="L42" s="125"/>
      <c r="M42" s="125"/>
    </row>
    <row r="43" spans="1:13">
      <c r="A43" s="18"/>
      <c r="B43" s="18"/>
      <c r="C43" s="18"/>
      <c r="D43" s="18"/>
      <c r="E43" s="18"/>
      <c r="F43" s="18"/>
      <c r="G43" s="18"/>
      <c r="H43" s="125"/>
      <c r="I43" s="125"/>
      <c r="J43" s="125"/>
      <c r="K43" s="125"/>
      <c r="L43" s="125"/>
      <c r="M43" s="125"/>
    </row>
    <row r="44" spans="1:13">
      <c r="A44" s="18"/>
      <c r="B44" s="18"/>
      <c r="C44" s="18"/>
      <c r="D44" s="18"/>
      <c r="E44" s="18"/>
      <c r="F44" s="18"/>
      <c r="G44" s="18"/>
      <c r="H44" s="125"/>
      <c r="I44" s="125"/>
      <c r="J44" s="125"/>
      <c r="K44" s="125"/>
      <c r="L44" s="125"/>
      <c r="M44" s="125"/>
    </row>
    <row r="45" spans="1:13" ht="18.75">
      <c r="A45" s="193" t="s">
        <v>118</v>
      </c>
      <c r="B45" s="194"/>
      <c r="C45" s="194"/>
      <c r="D45" s="194"/>
      <c r="E45" s="194"/>
      <c r="F45" s="18"/>
      <c r="G45" s="18"/>
      <c r="H45" s="125"/>
      <c r="I45" s="195"/>
      <c r="J45" s="195"/>
      <c r="K45" s="195"/>
      <c r="L45" s="195"/>
      <c r="M45" s="195"/>
    </row>
    <row r="46" spans="1:13">
      <c r="A46" s="120" t="s">
        <v>90</v>
      </c>
      <c r="B46" s="120" t="s">
        <v>91</v>
      </c>
      <c r="C46" s="120" t="s">
        <v>91</v>
      </c>
      <c r="D46" s="120" t="s">
        <v>91</v>
      </c>
      <c r="E46" s="121" t="s">
        <v>92</v>
      </c>
      <c r="F46" s="18"/>
      <c r="G46" s="18"/>
      <c r="H46" s="125"/>
      <c r="I46" s="122"/>
      <c r="J46" s="122"/>
      <c r="K46" s="122"/>
      <c r="L46" s="122"/>
      <c r="M46" s="123"/>
    </row>
    <row r="47" spans="1:13">
      <c r="A47" s="124" t="s">
        <v>119</v>
      </c>
      <c r="B47" s="124">
        <v>2.2999999999999998</v>
      </c>
      <c r="C47" s="124">
        <v>2.2999999999999998</v>
      </c>
      <c r="D47" s="124">
        <v>1.5</v>
      </c>
      <c r="E47" s="124">
        <f>D47+C47+B47</f>
        <v>6.1</v>
      </c>
      <c r="F47" s="18"/>
      <c r="G47" s="18"/>
      <c r="H47" s="125"/>
      <c r="I47" s="125"/>
      <c r="J47" s="125"/>
      <c r="K47" s="125"/>
      <c r="L47" s="125"/>
      <c r="M47" s="125"/>
    </row>
    <row r="48" spans="1:13">
      <c r="A48" s="124" t="s">
        <v>120</v>
      </c>
      <c r="B48" s="124">
        <v>2.2999999999999998</v>
      </c>
      <c r="C48" s="124">
        <v>2.2999999999999998</v>
      </c>
      <c r="D48" s="124">
        <v>1.5</v>
      </c>
      <c r="E48" s="124">
        <f>D48+C48+B48</f>
        <v>6.1</v>
      </c>
      <c r="F48" s="18"/>
      <c r="G48" s="18"/>
      <c r="H48" s="125"/>
      <c r="I48" s="125"/>
      <c r="J48" s="125"/>
      <c r="K48" s="125"/>
      <c r="L48" s="125"/>
      <c r="M48" s="125"/>
    </row>
    <row r="49" spans="1:13">
      <c r="A49" s="124" t="s">
        <v>121</v>
      </c>
      <c r="B49" s="124">
        <v>1.5</v>
      </c>
      <c r="C49" s="124">
        <v>1.5</v>
      </c>
      <c r="D49" s="124">
        <v>1.5</v>
      </c>
      <c r="E49" s="124">
        <f>D49+C49+B49</f>
        <v>4.5</v>
      </c>
      <c r="F49" s="18"/>
      <c r="G49" s="18"/>
      <c r="H49" s="125"/>
      <c r="I49" s="125"/>
      <c r="J49" s="125"/>
      <c r="K49" s="125"/>
      <c r="L49" s="125"/>
      <c r="M49" s="125"/>
    </row>
    <row r="50" spans="1:13">
      <c r="A50" s="124" t="s">
        <v>122</v>
      </c>
      <c r="B50" s="124">
        <v>1.5</v>
      </c>
      <c r="C50" s="124">
        <v>1.5</v>
      </c>
      <c r="D50" s="124">
        <v>1.5</v>
      </c>
      <c r="E50" s="124">
        <f>D50+C50+B50</f>
        <v>4.5</v>
      </c>
      <c r="F50" s="18"/>
      <c r="G50" s="18"/>
      <c r="H50" s="125"/>
      <c r="I50" s="125"/>
      <c r="J50" s="125"/>
      <c r="K50" s="125"/>
      <c r="L50" s="125"/>
      <c r="M50" s="125"/>
    </row>
    <row r="51" spans="1:13">
      <c r="A51" s="18"/>
      <c r="B51" s="18"/>
      <c r="C51" s="18"/>
      <c r="D51" s="18"/>
      <c r="E51" s="18"/>
      <c r="F51" s="18"/>
      <c r="G51" s="18"/>
      <c r="H51" s="125"/>
      <c r="I51" s="125"/>
      <c r="J51" s="125"/>
      <c r="K51" s="125"/>
      <c r="L51" s="125"/>
      <c r="M51" s="125"/>
    </row>
    <row r="52" spans="1:13">
      <c r="A52" s="18"/>
      <c r="B52" s="18"/>
      <c r="C52" s="18"/>
      <c r="D52" s="18"/>
      <c r="E52" s="18"/>
      <c r="F52" s="18"/>
      <c r="G52" s="18"/>
      <c r="H52" s="125"/>
      <c r="I52" s="125"/>
      <c r="J52" s="125"/>
      <c r="K52" s="125"/>
      <c r="L52" s="125"/>
      <c r="M52" s="125"/>
    </row>
    <row r="53" spans="1:13" ht="18.75">
      <c r="A53" s="193" t="s">
        <v>123</v>
      </c>
      <c r="B53" s="194"/>
      <c r="C53" s="194"/>
      <c r="D53" s="194"/>
      <c r="E53" s="194"/>
      <c r="F53" s="18"/>
      <c r="G53" s="18"/>
      <c r="H53" s="125"/>
      <c r="I53" s="195"/>
      <c r="J53" s="195"/>
      <c r="K53" s="195"/>
      <c r="L53" s="195"/>
      <c r="M53" s="195"/>
    </row>
    <row r="54" spans="1:13">
      <c r="A54" s="120" t="s">
        <v>90</v>
      </c>
      <c r="B54" s="120" t="s">
        <v>91</v>
      </c>
      <c r="C54" s="120" t="s">
        <v>91</v>
      </c>
      <c r="D54" s="120" t="s">
        <v>91</v>
      </c>
      <c r="E54" s="121" t="s">
        <v>92</v>
      </c>
      <c r="F54" s="18"/>
      <c r="G54" s="18"/>
      <c r="H54" s="125"/>
      <c r="I54" s="122"/>
      <c r="J54" s="122"/>
      <c r="K54" s="122"/>
      <c r="L54" s="122"/>
      <c r="M54" s="123"/>
    </row>
    <row r="55" spans="1:13">
      <c r="A55" s="124" t="s">
        <v>124</v>
      </c>
      <c r="B55" s="124">
        <v>2.2999999999999998</v>
      </c>
      <c r="C55" s="124">
        <v>2.2999999999999998</v>
      </c>
      <c r="D55" s="124">
        <v>1.5</v>
      </c>
      <c r="E55" s="124">
        <f>D55+C55+B55</f>
        <v>6.1</v>
      </c>
      <c r="F55" s="18"/>
      <c r="G55" s="18"/>
      <c r="H55" s="125"/>
      <c r="I55" s="125"/>
      <c r="J55" s="125"/>
      <c r="K55" s="125"/>
      <c r="L55" s="125"/>
      <c r="M55" s="125"/>
    </row>
    <row r="56" spans="1:13">
      <c r="A56" s="124" t="s">
        <v>125</v>
      </c>
      <c r="B56" s="124">
        <v>2.2999999999999998</v>
      </c>
      <c r="C56" s="124">
        <v>2.2999999999999998</v>
      </c>
      <c r="D56" s="124">
        <v>1.5</v>
      </c>
      <c r="E56" s="124">
        <f>D56+C56+B56</f>
        <v>6.1</v>
      </c>
      <c r="F56" s="18"/>
      <c r="G56" s="18"/>
      <c r="H56" s="125"/>
      <c r="I56" s="125"/>
      <c r="J56" s="125"/>
      <c r="K56" s="125"/>
      <c r="L56" s="125"/>
      <c r="M56" s="125"/>
    </row>
    <row r="57" spans="1:13">
      <c r="A57" s="124" t="s">
        <v>126</v>
      </c>
      <c r="B57" s="124">
        <v>1.5</v>
      </c>
      <c r="C57" s="124">
        <v>1.5</v>
      </c>
      <c r="D57" s="124">
        <v>1.5</v>
      </c>
      <c r="E57" s="124">
        <f>D57+C57+B57</f>
        <v>4.5</v>
      </c>
      <c r="F57" s="18"/>
      <c r="G57" s="18"/>
      <c r="H57" s="125"/>
      <c r="I57" s="125"/>
      <c r="J57" s="125"/>
      <c r="K57" s="125"/>
      <c r="L57" s="125"/>
      <c r="M57" s="125"/>
    </row>
    <row r="58" spans="1:13">
      <c r="A58" s="124" t="s">
        <v>127</v>
      </c>
      <c r="B58" s="124">
        <v>1.5</v>
      </c>
      <c r="C58" s="124">
        <v>1.5</v>
      </c>
      <c r="D58" s="124">
        <v>1.5</v>
      </c>
      <c r="E58" s="124">
        <f>D58+C58+B58</f>
        <v>4.5</v>
      </c>
      <c r="F58" s="18"/>
      <c r="G58" s="18"/>
      <c r="H58" s="125"/>
      <c r="I58" s="125"/>
      <c r="J58" s="125"/>
      <c r="K58" s="125"/>
      <c r="L58" s="125"/>
      <c r="M58" s="125"/>
    </row>
    <row r="59" spans="1:13">
      <c r="A59" s="18"/>
      <c r="B59" s="18"/>
      <c r="C59" s="18"/>
      <c r="D59" s="18"/>
      <c r="E59" s="18"/>
      <c r="F59" s="18"/>
      <c r="G59" s="18"/>
      <c r="H59" s="125"/>
      <c r="I59" s="125"/>
      <c r="J59" s="125"/>
      <c r="K59" s="125"/>
      <c r="L59" s="125"/>
      <c r="M59" s="125"/>
    </row>
    <row r="60" spans="1:13">
      <c r="A60" s="18"/>
      <c r="B60" s="18"/>
      <c r="C60" s="18"/>
      <c r="D60" s="18"/>
      <c r="E60" s="18"/>
      <c r="F60" s="18"/>
      <c r="G60" s="18"/>
      <c r="H60" s="125"/>
      <c r="I60" s="125"/>
      <c r="J60" s="125"/>
      <c r="K60" s="125"/>
      <c r="L60" s="125"/>
      <c r="M60" s="125"/>
    </row>
    <row r="61" spans="1:13" ht="18.75">
      <c r="A61" s="193" t="s">
        <v>128</v>
      </c>
      <c r="B61" s="194"/>
      <c r="C61" s="194"/>
      <c r="D61" s="194"/>
      <c r="E61" s="194"/>
      <c r="F61" s="18"/>
      <c r="G61" s="18"/>
      <c r="H61" s="125"/>
      <c r="I61" s="195"/>
      <c r="J61" s="195"/>
      <c r="K61" s="195"/>
      <c r="L61" s="195"/>
      <c r="M61" s="195"/>
    </row>
    <row r="62" spans="1:13">
      <c r="A62" s="120" t="s">
        <v>90</v>
      </c>
      <c r="B62" s="120" t="s">
        <v>91</v>
      </c>
      <c r="C62" s="120" t="s">
        <v>91</v>
      </c>
      <c r="D62" s="120" t="s">
        <v>91</v>
      </c>
      <c r="E62" s="121" t="s">
        <v>92</v>
      </c>
      <c r="F62" s="18"/>
      <c r="G62" s="18"/>
      <c r="H62" s="125"/>
      <c r="I62" s="122"/>
      <c r="J62" s="122"/>
      <c r="K62" s="122"/>
      <c r="L62" s="122"/>
      <c r="M62" s="123"/>
    </row>
    <row r="63" spans="1:13">
      <c r="A63" s="124" t="s">
        <v>129</v>
      </c>
      <c r="B63" s="124">
        <v>2.2999999999999998</v>
      </c>
      <c r="C63" s="124">
        <v>2.2999999999999998</v>
      </c>
      <c r="D63" s="124">
        <v>1.5</v>
      </c>
      <c r="E63" s="124">
        <f>D63+C63+B63</f>
        <v>6.1</v>
      </c>
      <c r="F63" s="18"/>
      <c r="G63" s="18"/>
      <c r="H63" s="125"/>
      <c r="I63" s="125"/>
      <c r="J63" s="125"/>
      <c r="K63" s="125"/>
      <c r="L63" s="125"/>
      <c r="M63" s="125"/>
    </row>
    <row r="64" spans="1:13">
      <c r="A64" s="124" t="s">
        <v>130</v>
      </c>
      <c r="B64" s="124">
        <v>1.5</v>
      </c>
      <c r="C64" s="124">
        <v>1.5</v>
      </c>
      <c r="D64" s="124">
        <v>1.5</v>
      </c>
      <c r="E64" s="124">
        <f>D64+C64+B64</f>
        <v>4.5</v>
      </c>
      <c r="F64" s="18"/>
      <c r="G64" s="18"/>
      <c r="H64" s="125"/>
      <c r="I64" s="125"/>
      <c r="J64" s="125"/>
      <c r="K64" s="125"/>
      <c r="L64" s="125"/>
      <c r="M64" s="125"/>
    </row>
    <row r="65" spans="1:13">
      <c r="A65" s="124" t="s">
        <v>131</v>
      </c>
      <c r="B65" s="124">
        <v>2.2999999999999998</v>
      </c>
      <c r="C65" s="124">
        <v>2.2999999999999998</v>
      </c>
      <c r="D65" s="124">
        <v>1.5</v>
      </c>
      <c r="E65" s="124">
        <f>D65+C65+B65</f>
        <v>6.1</v>
      </c>
      <c r="F65" s="18"/>
      <c r="G65" s="18"/>
      <c r="H65" s="125"/>
      <c r="I65" s="125"/>
      <c r="J65" s="125"/>
      <c r="K65" s="125"/>
      <c r="L65" s="125"/>
      <c r="M65" s="125"/>
    </row>
    <row r="66" spans="1:13">
      <c r="A66" s="124" t="s">
        <v>132</v>
      </c>
      <c r="B66" s="124">
        <v>1.5</v>
      </c>
      <c r="C66" s="124">
        <v>1.5</v>
      </c>
      <c r="D66" s="124">
        <v>1.5</v>
      </c>
      <c r="E66" s="124">
        <f>D66+C66+B66</f>
        <v>4.5</v>
      </c>
      <c r="F66" s="18"/>
      <c r="G66" s="18"/>
      <c r="H66" s="125"/>
      <c r="I66" s="125"/>
      <c r="J66" s="125"/>
      <c r="K66" s="125"/>
      <c r="L66" s="125"/>
      <c r="M66" s="125"/>
    </row>
    <row r="67" spans="1:13">
      <c r="A67" s="18"/>
      <c r="B67" s="18"/>
      <c r="C67" s="18"/>
      <c r="D67" s="18"/>
      <c r="E67" s="18"/>
      <c r="F67" s="18"/>
      <c r="G67" s="18"/>
      <c r="H67" s="125"/>
      <c r="I67" s="125"/>
      <c r="J67" s="125"/>
      <c r="K67" s="125"/>
      <c r="L67" s="125"/>
      <c r="M67" s="125"/>
    </row>
    <row r="68" spans="1:13">
      <c r="A68" s="18"/>
      <c r="B68" s="18"/>
      <c r="C68" s="18"/>
      <c r="D68" s="18"/>
      <c r="E68" s="18"/>
      <c r="F68" s="18"/>
      <c r="G68" s="18"/>
      <c r="H68" s="125"/>
      <c r="I68" s="125"/>
      <c r="J68" s="125"/>
      <c r="K68" s="125"/>
      <c r="L68" s="125"/>
      <c r="M68" s="125"/>
    </row>
    <row r="69" spans="1:13" ht="18.75">
      <c r="A69" s="193" t="s">
        <v>133</v>
      </c>
      <c r="B69" s="194"/>
      <c r="C69" s="194"/>
      <c r="D69" s="194"/>
      <c r="E69" s="194"/>
      <c r="F69" s="18"/>
      <c r="G69" s="18"/>
      <c r="H69" s="125"/>
      <c r="I69" s="195"/>
      <c r="J69" s="195"/>
      <c r="K69" s="195"/>
      <c r="L69" s="195"/>
      <c r="M69" s="195"/>
    </row>
    <row r="70" spans="1:13">
      <c r="A70" s="120" t="s">
        <v>90</v>
      </c>
      <c r="B70" s="120" t="s">
        <v>91</v>
      </c>
      <c r="C70" s="120" t="s">
        <v>91</v>
      </c>
      <c r="D70" s="120" t="s">
        <v>91</v>
      </c>
      <c r="E70" s="121" t="s">
        <v>92</v>
      </c>
      <c r="F70" s="18"/>
      <c r="G70" s="18"/>
      <c r="H70" s="125"/>
      <c r="I70" s="122"/>
      <c r="J70" s="122"/>
      <c r="K70" s="122"/>
      <c r="L70" s="122"/>
      <c r="M70" s="123"/>
    </row>
    <row r="71" spans="1:13">
      <c r="A71" s="124" t="s">
        <v>134</v>
      </c>
      <c r="B71" s="124">
        <v>1.8</v>
      </c>
      <c r="C71" s="124">
        <v>1.8</v>
      </c>
      <c r="D71" s="124">
        <v>1.5</v>
      </c>
      <c r="E71" s="124">
        <f>D71+C71+B71</f>
        <v>5.0999999999999996</v>
      </c>
      <c r="F71" s="18"/>
      <c r="G71" s="18"/>
      <c r="H71" s="125"/>
      <c r="I71" s="125"/>
      <c r="J71" s="125"/>
      <c r="K71" s="125"/>
      <c r="L71" s="125"/>
      <c r="M71" s="125"/>
    </row>
    <row r="72" spans="1:13">
      <c r="A72" s="124" t="s">
        <v>135</v>
      </c>
      <c r="B72" s="124">
        <v>1.5</v>
      </c>
      <c r="C72" s="124">
        <v>1.5</v>
      </c>
      <c r="D72" s="124">
        <v>1.5</v>
      </c>
      <c r="E72" s="124">
        <f>D72+C72+B72</f>
        <v>4.5</v>
      </c>
      <c r="F72" s="18"/>
      <c r="G72" s="18"/>
      <c r="H72" s="125"/>
      <c r="I72" s="125"/>
      <c r="J72" s="125"/>
      <c r="K72" s="125"/>
      <c r="L72" s="125"/>
      <c r="M72" s="125"/>
    </row>
    <row r="73" spans="1:13">
      <c r="A73" s="124" t="s">
        <v>136</v>
      </c>
      <c r="B73" s="124">
        <v>1.8</v>
      </c>
      <c r="C73" s="124">
        <v>1.8</v>
      </c>
      <c r="D73" s="124">
        <v>1.5</v>
      </c>
      <c r="E73" s="124">
        <f>D73+C73+B73</f>
        <v>5.0999999999999996</v>
      </c>
      <c r="F73" s="18"/>
      <c r="G73" s="18"/>
      <c r="H73" s="125"/>
      <c r="I73" s="125"/>
      <c r="J73" s="125"/>
      <c r="K73" s="125"/>
      <c r="L73" s="125"/>
      <c r="M73" s="125"/>
    </row>
    <row r="74" spans="1:13">
      <c r="A74" s="124" t="s">
        <v>137</v>
      </c>
      <c r="B74" s="124">
        <v>1.5</v>
      </c>
      <c r="C74" s="124">
        <v>1.5</v>
      </c>
      <c r="D74" s="124">
        <v>1.5</v>
      </c>
      <c r="E74" s="124">
        <f>D74+C74+B74</f>
        <v>4.5</v>
      </c>
      <c r="F74" s="18"/>
      <c r="G74" s="18"/>
      <c r="H74" s="125"/>
      <c r="I74" s="125"/>
      <c r="J74" s="125"/>
      <c r="K74" s="125"/>
      <c r="L74" s="125"/>
      <c r="M74" s="125"/>
    </row>
    <row r="75" spans="1:13">
      <c r="A75" s="18"/>
      <c r="B75" s="18"/>
      <c r="C75" s="18"/>
      <c r="D75" s="18"/>
      <c r="E75" s="18"/>
      <c r="F75" s="18"/>
      <c r="G75" s="18"/>
      <c r="H75" s="125"/>
      <c r="I75" s="125"/>
      <c r="J75" s="125"/>
      <c r="K75" s="125"/>
      <c r="L75" s="125"/>
      <c r="M75" s="125"/>
    </row>
    <row r="76" spans="1:13">
      <c r="A76" s="18"/>
      <c r="B76" s="18"/>
      <c r="C76" s="18"/>
      <c r="D76" s="18"/>
      <c r="E76" s="18"/>
      <c r="F76" s="18"/>
      <c r="G76" s="18"/>
      <c r="H76" s="125"/>
      <c r="I76" s="125"/>
      <c r="J76" s="125"/>
      <c r="K76" s="125"/>
      <c r="L76" s="125"/>
      <c r="M76" s="125"/>
    </row>
    <row r="77" spans="1:13" ht="18.75">
      <c r="A77" s="193" t="s">
        <v>138</v>
      </c>
      <c r="B77" s="194"/>
      <c r="C77" s="194"/>
      <c r="D77" s="194"/>
      <c r="E77" s="194"/>
      <c r="F77" s="18"/>
      <c r="G77" s="18"/>
      <c r="H77" s="125"/>
      <c r="I77" s="195"/>
      <c r="J77" s="195"/>
      <c r="K77" s="195"/>
      <c r="L77" s="195"/>
      <c r="M77" s="195"/>
    </row>
    <row r="78" spans="1:13">
      <c r="A78" s="120" t="s">
        <v>90</v>
      </c>
      <c r="B78" s="120" t="s">
        <v>91</v>
      </c>
      <c r="C78" s="120" t="s">
        <v>91</v>
      </c>
      <c r="D78" s="120" t="s">
        <v>91</v>
      </c>
      <c r="E78" s="121" t="s">
        <v>92</v>
      </c>
      <c r="F78" s="18"/>
      <c r="G78" s="18"/>
      <c r="H78" s="125"/>
      <c r="I78" s="122"/>
      <c r="J78" s="122"/>
      <c r="K78" s="122"/>
      <c r="L78" s="122"/>
      <c r="M78" s="123"/>
    </row>
    <row r="79" spans="1:13">
      <c r="A79" s="124" t="s">
        <v>139</v>
      </c>
      <c r="B79" s="124">
        <v>2.5</v>
      </c>
      <c r="C79" s="124">
        <v>2.5</v>
      </c>
      <c r="D79" s="124">
        <v>1.5</v>
      </c>
      <c r="E79" s="124">
        <f>D79+C79+B79</f>
        <v>6.5</v>
      </c>
      <c r="F79" s="18"/>
      <c r="G79" s="18"/>
      <c r="H79" s="125"/>
      <c r="I79" s="125"/>
      <c r="J79" s="125"/>
      <c r="K79" s="125"/>
      <c r="L79" s="125"/>
      <c r="M79" s="125"/>
    </row>
    <row r="80" spans="1:13">
      <c r="A80" s="124" t="s">
        <v>140</v>
      </c>
      <c r="B80" s="124">
        <v>1.5</v>
      </c>
      <c r="C80" s="124">
        <v>1.5</v>
      </c>
      <c r="D80" s="124">
        <v>1.5</v>
      </c>
      <c r="E80" s="124">
        <f>D80+C80+B80</f>
        <v>4.5</v>
      </c>
      <c r="F80" s="18"/>
      <c r="G80" s="18"/>
      <c r="H80" s="125"/>
      <c r="I80" s="125"/>
      <c r="J80" s="125"/>
      <c r="K80" s="125"/>
      <c r="L80" s="125"/>
      <c r="M80" s="125"/>
    </row>
    <row r="81" spans="1:13">
      <c r="A81" s="124" t="s">
        <v>141</v>
      </c>
      <c r="B81" s="124">
        <v>2.5</v>
      </c>
      <c r="C81" s="124">
        <v>2.5</v>
      </c>
      <c r="D81" s="124">
        <v>1.5</v>
      </c>
      <c r="E81" s="124">
        <f>D81+C81+B81</f>
        <v>6.5</v>
      </c>
      <c r="F81" s="18"/>
      <c r="G81" s="18"/>
      <c r="H81" s="125"/>
      <c r="I81" s="125"/>
      <c r="J81" s="125"/>
      <c r="K81" s="125"/>
      <c r="L81" s="125"/>
      <c r="M81" s="125"/>
    </row>
    <row r="82" spans="1:13">
      <c r="A82" s="124" t="s">
        <v>142</v>
      </c>
      <c r="B82" s="124">
        <v>1.5</v>
      </c>
      <c r="C82" s="124">
        <v>1.5</v>
      </c>
      <c r="D82" s="124">
        <v>1.5</v>
      </c>
      <c r="E82" s="124">
        <f>D82+C82+B82</f>
        <v>4.5</v>
      </c>
      <c r="F82" s="18"/>
      <c r="G82" s="18"/>
      <c r="H82" s="125"/>
      <c r="I82" s="125"/>
      <c r="J82" s="125"/>
      <c r="K82" s="125"/>
      <c r="L82" s="125"/>
      <c r="M82" s="125"/>
    </row>
    <row r="83" spans="1:13">
      <c r="A83" s="18"/>
      <c r="B83" s="18"/>
      <c r="C83" s="18"/>
      <c r="D83" s="18"/>
      <c r="E83" s="18"/>
      <c r="F83" s="18"/>
      <c r="G83" s="18"/>
      <c r="H83" s="125"/>
      <c r="I83" s="125"/>
      <c r="J83" s="125"/>
      <c r="K83" s="125"/>
      <c r="L83" s="125"/>
      <c r="M83" s="125"/>
    </row>
    <row r="84" spans="1:13">
      <c r="A84" s="18"/>
      <c r="B84" s="18"/>
      <c r="C84" s="18"/>
      <c r="D84" s="18"/>
      <c r="E84" s="18"/>
      <c r="F84" s="18"/>
      <c r="G84" s="18"/>
      <c r="H84" s="125"/>
      <c r="I84" s="125"/>
      <c r="J84" s="125"/>
      <c r="K84" s="125"/>
      <c r="L84" s="125"/>
      <c r="M84" s="125"/>
    </row>
    <row r="85" spans="1:13" ht="18.75">
      <c r="A85" s="193" t="s">
        <v>143</v>
      </c>
      <c r="B85" s="194"/>
      <c r="C85" s="194"/>
      <c r="D85" s="194"/>
      <c r="E85" s="194"/>
      <c r="F85" s="18"/>
      <c r="G85" s="18"/>
      <c r="H85" s="125"/>
      <c r="I85" s="195"/>
      <c r="J85" s="195"/>
      <c r="K85" s="195"/>
      <c r="L85" s="195"/>
      <c r="M85" s="195"/>
    </row>
    <row r="86" spans="1:13">
      <c r="A86" s="120" t="s">
        <v>90</v>
      </c>
      <c r="B86" s="120" t="s">
        <v>91</v>
      </c>
      <c r="C86" s="120" t="s">
        <v>91</v>
      </c>
      <c r="D86" s="120" t="s">
        <v>91</v>
      </c>
      <c r="E86" s="121" t="s">
        <v>92</v>
      </c>
      <c r="F86" s="18"/>
      <c r="G86" s="18"/>
      <c r="H86" s="125"/>
      <c r="I86" s="122"/>
      <c r="J86" s="122"/>
      <c r="K86" s="122"/>
      <c r="L86" s="122"/>
      <c r="M86" s="123"/>
    </row>
    <row r="87" spans="1:13">
      <c r="A87" s="124" t="s">
        <v>144</v>
      </c>
      <c r="B87" s="124">
        <v>1.9</v>
      </c>
      <c r="C87" s="124">
        <v>1.9</v>
      </c>
      <c r="D87" s="124">
        <v>1.5</v>
      </c>
      <c r="E87" s="124">
        <f>D87+C87+B87</f>
        <v>5.3</v>
      </c>
      <c r="F87" s="18"/>
      <c r="G87" s="18"/>
      <c r="H87" s="125"/>
      <c r="I87" s="125"/>
      <c r="J87" s="125"/>
      <c r="K87" s="125"/>
      <c r="L87" s="125"/>
      <c r="M87" s="125"/>
    </row>
    <row r="88" spans="1:13">
      <c r="A88" s="124" t="s">
        <v>145</v>
      </c>
      <c r="B88" s="124">
        <v>1.5</v>
      </c>
      <c r="C88" s="124">
        <v>1.5</v>
      </c>
      <c r="D88" s="124">
        <v>1.5</v>
      </c>
      <c r="E88" s="124">
        <f>D88+C88+B88</f>
        <v>4.5</v>
      </c>
      <c r="F88" s="18"/>
      <c r="G88" s="18"/>
      <c r="H88" s="125"/>
      <c r="I88" s="125"/>
      <c r="J88" s="125"/>
      <c r="K88" s="125"/>
      <c r="L88" s="125"/>
      <c r="M88" s="125"/>
    </row>
    <row r="89" spans="1:13">
      <c r="A89" s="124" t="s">
        <v>146</v>
      </c>
      <c r="B89" s="124">
        <v>1.9</v>
      </c>
      <c r="C89" s="124">
        <v>1.9</v>
      </c>
      <c r="D89" s="124">
        <v>1.5</v>
      </c>
      <c r="E89" s="124">
        <f>D89+C89+B89</f>
        <v>5.3</v>
      </c>
      <c r="F89" s="18"/>
      <c r="G89" s="18"/>
      <c r="H89" s="125"/>
      <c r="I89" s="125"/>
      <c r="J89" s="125"/>
      <c r="K89" s="125"/>
      <c r="L89" s="125"/>
      <c r="M89" s="125"/>
    </row>
    <row r="90" spans="1:13">
      <c r="A90" s="124" t="s">
        <v>147</v>
      </c>
      <c r="B90" s="124">
        <v>1.5</v>
      </c>
      <c r="C90" s="124">
        <v>1.5</v>
      </c>
      <c r="D90" s="124">
        <v>1.5</v>
      </c>
      <c r="E90" s="124">
        <f>D90+C90+B90</f>
        <v>4.5</v>
      </c>
      <c r="F90" s="18"/>
      <c r="G90" s="18"/>
      <c r="H90" s="125"/>
      <c r="I90" s="125"/>
      <c r="J90" s="125"/>
      <c r="K90" s="125"/>
      <c r="L90" s="125"/>
      <c r="M90" s="125"/>
    </row>
    <row r="91" spans="1:13">
      <c r="A91" s="18"/>
      <c r="B91" s="18"/>
      <c r="C91" s="18"/>
      <c r="D91" s="18"/>
      <c r="E91" s="18"/>
      <c r="F91" s="18"/>
      <c r="G91" s="18"/>
      <c r="H91" s="125"/>
      <c r="I91" s="125"/>
      <c r="J91" s="125"/>
      <c r="K91" s="125"/>
      <c r="L91" s="125"/>
      <c r="M91" s="125"/>
    </row>
    <row r="92" spans="1:13">
      <c r="A92" s="18"/>
      <c r="B92" s="18"/>
      <c r="C92" s="18"/>
      <c r="D92" s="18"/>
      <c r="E92" s="18"/>
      <c r="F92" s="18"/>
      <c r="G92" s="18"/>
      <c r="H92" s="125"/>
      <c r="I92" s="125"/>
      <c r="J92" s="125"/>
      <c r="K92" s="125"/>
      <c r="L92" s="125"/>
      <c r="M92" s="125"/>
    </row>
    <row r="93" spans="1:13" ht="18.75">
      <c r="A93" s="193" t="s">
        <v>148</v>
      </c>
      <c r="B93" s="194"/>
      <c r="C93" s="194"/>
      <c r="D93" s="194"/>
      <c r="E93" s="194"/>
      <c r="F93" s="18"/>
      <c r="G93" s="18"/>
      <c r="H93" s="125"/>
      <c r="I93" s="195"/>
      <c r="J93" s="195"/>
      <c r="K93" s="195"/>
      <c r="L93" s="195"/>
      <c r="M93" s="195"/>
    </row>
    <row r="94" spans="1:13">
      <c r="A94" s="120" t="s">
        <v>90</v>
      </c>
      <c r="B94" s="120" t="s">
        <v>91</v>
      </c>
      <c r="C94" s="120" t="s">
        <v>91</v>
      </c>
      <c r="D94" s="120" t="s">
        <v>91</v>
      </c>
      <c r="E94" s="121" t="s">
        <v>92</v>
      </c>
      <c r="F94" s="18"/>
      <c r="G94" s="18"/>
      <c r="H94" s="125"/>
      <c r="I94" s="122"/>
      <c r="J94" s="122"/>
      <c r="K94" s="122"/>
      <c r="L94" s="122"/>
      <c r="M94" s="123"/>
    </row>
    <row r="95" spans="1:13">
      <c r="A95" s="124" t="s">
        <v>149</v>
      </c>
      <c r="B95" s="124">
        <v>1.9</v>
      </c>
      <c r="C95" s="124">
        <v>1.9</v>
      </c>
      <c r="D95" s="124">
        <v>1.5</v>
      </c>
      <c r="E95" s="124">
        <f>D95+C95+B95</f>
        <v>5.3</v>
      </c>
      <c r="F95" s="18"/>
      <c r="G95" s="18"/>
      <c r="H95" s="125"/>
      <c r="I95" s="125"/>
      <c r="J95" s="125"/>
      <c r="K95" s="125"/>
      <c r="L95" s="125"/>
      <c r="M95" s="125"/>
    </row>
    <row r="96" spans="1:13">
      <c r="A96" s="124" t="s">
        <v>150</v>
      </c>
      <c r="B96" s="124">
        <v>1.5</v>
      </c>
      <c r="C96" s="124">
        <v>1.5</v>
      </c>
      <c r="D96" s="124">
        <v>1.5</v>
      </c>
      <c r="E96" s="124">
        <f>D96+C96+B96</f>
        <v>4.5</v>
      </c>
      <c r="F96" s="18"/>
      <c r="G96" s="18"/>
      <c r="H96" s="125"/>
      <c r="I96" s="125"/>
      <c r="J96" s="125"/>
      <c r="K96" s="125"/>
      <c r="L96" s="125"/>
      <c r="M96" s="125"/>
    </row>
    <row r="97" spans="1:13">
      <c r="A97" s="124" t="s">
        <v>151</v>
      </c>
      <c r="B97" s="124">
        <v>1.9</v>
      </c>
      <c r="C97" s="124">
        <v>1.9</v>
      </c>
      <c r="D97" s="124">
        <v>1.5</v>
      </c>
      <c r="E97" s="124">
        <f>D97+C97+B97</f>
        <v>5.3</v>
      </c>
      <c r="F97" s="18"/>
      <c r="G97" s="18"/>
      <c r="H97" s="125"/>
      <c r="I97" s="125"/>
      <c r="J97" s="125"/>
      <c r="K97" s="125"/>
      <c r="L97" s="125"/>
      <c r="M97" s="125"/>
    </row>
    <row r="98" spans="1:13">
      <c r="A98" s="124" t="s">
        <v>152</v>
      </c>
      <c r="B98" s="124">
        <v>1.5</v>
      </c>
      <c r="C98" s="124">
        <v>1.5</v>
      </c>
      <c r="D98" s="124">
        <v>1.5</v>
      </c>
      <c r="E98" s="124">
        <f>D98+C98+B98</f>
        <v>4.5</v>
      </c>
      <c r="F98" s="18"/>
      <c r="G98" s="18"/>
      <c r="H98" s="125"/>
      <c r="I98" s="125"/>
      <c r="J98" s="125"/>
      <c r="K98" s="125"/>
      <c r="L98" s="125"/>
      <c r="M98" s="125"/>
    </row>
    <row r="99" spans="1:13">
      <c r="A99" s="18"/>
      <c r="B99" s="18"/>
      <c r="C99" s="18"/>
      <c r="D99" s="18"/>
      <c r="E99" s="18"/>
      <c r="F99" s="18"/>
      <c r="G99" s="18"/>
      <c r="H99" s="125"/>
      <c r="I99" s="125"/>
      <c r="J99" s="125"/>
      <c r="K99" s="125"/>
      <c r="L99" s="125"/>
      <c r="M99" s="125"/>
    </row>
    <row r="100" spans="1:13">
      <c r="A100" s="18"/>
      <c r="B100" s="18"/>
      <c r="C100" s="18"/>
      <c r="D100" s="18"/>
      <c r="E100" s="18"/>
      <c r="F100" s="18"/>
      <c r="G100" s="18"/>
      <c r="H100" s="125"/>
      <c r="I100" s="125"/>
      <c r="J100" s="125"/>
      <c r="K100" s="125"/>
      <c r="L100" s="125"/>
      <c r="M100" s="125"/>
    </row>
    <row r="101" spans="1:13" ht="18.75">
      <c r="A101" s="193" t="s">
        <v>153</v>
      </c>
      <c r="B101" s="194"/>
      <c r="C101" s="194"/>
      <c r="D101" s="194"/>
      <c r="E101" s="194"/>
      <c r="F101" s="18"/>
      <c r="G101" s="18"/>
      <c r="H101" s="125"/>
      <c r="I101" s="195"/>
      <c r="J101" s="195"/>
      <c r="K101" s="195"/>
      <c r="L101" s="195"/>
      <c r="M101" s="195"/>
    </row>
    <row r="102" spans="1:13">
      <c r="A102" s="120" t="s">
        <v>90</v>
      </c>
      <c r="B102" s="120" t="s">
        <v>91</v>
      </c>
      <c r="C102" s="120" t="s">
        <v>91</v>
      </c>
      <c r="D102" s="120" t="s">
        <v>91</v>
      </c>
      <c r="E102" s="121" t="s">
        <v>92</v>
      </c>
      <c r="F102" s="18"/>
      <c r="G102" s="18"/>
      <c r="H102" s="125"/>
      <c r="I102" s="122"/>
      <c r="J102" s="122"/>
      <c r="K102" s="122"/>
      <c r="L102" s="122"/>
      <c r="M102" s="123"/>
    </row>
    <row r="103" spans="1:13">
      <c r="A103" s="124" t="s">
        <v>154</v>
      </c>
      <c r="B103" s="124">
        <v>1.9</v>
      </c>
      <c r="C103" s="124">
        <v>1.9</v>
      </c>
      <c r="D103" s="124">
        <v>1.5</v>
      </c>
      <c r="E103" s="124">
        <f>D103+C103+B103</f>
        <v>5.3</v>
      </c>
      <c r="F103" s="18"/>
      <c r="G103" s="18"/>
      <c r="H103" s="125"/>
      <c r="I103" s="125"/>
      <c r="J103" s="125"/>
      <c r="K103" s="125"/>
      <c r="L103" s="125"/>
      <c r="M103" s="125"/>
    </row>
    <row r="104" spans="1:13">
      <c r="A104" s="124" t="s">
        <v>155</v>
      </c>
      <c r="B104" s="124">
        <v>1.5</v>
      </c>
      <c r="C104" s="124">
        <v>1.5</v>
      </c>
      <c r="D104" s="124">
        <v>1.5</v>
      </c>
      <c r="E104" s="124">
        <f>D104+C104+B104</f>
        <v>4.5</v>
      </c>
      <c r="F104" s="18"/>
      <c r="G104" s="18"/>
      <c r="H104" s="125"/>
      <c r="I104" s="125"/>
      <c r="J104" s="125"/>
      <c r="K104" s="125"/>
      <c r="L104" s="125"/>
      <c r="M104" s="125"/>
    </row>
    <row r="105" spans="1:13">
      <c r="A105" s="124" t="s">
        <v>156</v>
      </c>
      <c r="B105" s="124">
        <v>1.9</v>
      </c>
      <c r="C105" s="124">
        <v>1.9</v>
      </c>
      <c r="D105" s="124">
        <v>1.5</v>
      </c>
      <c r="E105" s="124">
        <f>D105+C105+B105</f>
        <v>5.3</v>
      </c>
      <c r="F105" s="18"/>
      <c r="G105" s="18"/>
      <c r="H105" s="125"/>
      <c r="I105" s="125"/>
      <c r="J105" s="125"/>
      <c r="K105" s="125"/>
      <c r="L105" s="125"/>
      <c r="M105" s="125"/>
    </row>
    <row r="106" spans="1:13">
      <c r="A106" s="124" t="s">
        <v>157</v>
      </c>
      <c r="B106" s="124">
        <v>1.6</v>
      </c>
      <c r="C106" s="124">
        <v>1.6</v>
      </c>
      <c r="D106" s="124">
        <v>1.5</v>
      </c>
      <c r="E106" s="124">
        <f>D106+C106+B106</f>
        <v>4.7</v>
      </c>
      <c r="F106" s="18"/>
      <c r="G106" s="18"/>
      <c r="H106" s="125"/>
      <c r="I106" s="125"/>
      <c r="J106" s="125"/>
      <c r="K106" s="125"/>
      <c r="L106" s="125"/>
      <c r="M106" s="125"/>
    </row>
    <row r="107" spans="1:13">
      <c r="A107" s="18"/>
      <c r="B107" s="18"/>
      <c r="C107" s="18"/>
      <c r="D107" s="18"/>
      <c r="E107" s="18"/>
      <c r="F107" s="18"/>
      <c r="G107" s="18"/>
      <c r="H107" s="125"/>
      <c r="I107" s="125"/>
      <c r="J107" s="125"/>
      <c r="K107" s="125"/>
      <c r="L107" s="125"/>
      <c r="M107" s="125"/>
    </row>
    <row r="108" spans="1:13">
      <c r="A108" s="18"/>
      <c r="B108" s="18"/>
      <c r="C108" s="18"/>
      <c r="D108" s="18"/>
      <c r="E108" s="18"/>
      <c r="F108" s="18"/>
      <c r="G108" s="18"/>
      <c r="H108" s="125"/>
      <c r="I108" s="125"/>
      <c r="J108" s="125"/>
      <c r="K108" s="125"/>
      <c r="L108" s="125"/>
      <c r="M108" s="125"/>
    </row>
    <row r="109" spans="1:13" ht="18.75">
      <c r="A109" s="193" t="s">
        <v>158</v>
      </c>
      <c r="B109" s="194"/>
      <c r="C109" s="194"/>
      <c r="D109" s="194"/>
      <c r="E109" s="194"/>
      <c r="F109" s="18"/>
      <c r="G109" s="18"/>
      <c r="H109" s="125"/>
      <c r="I109" s="195"/>
      <c r="J109" s="195"/>
      <c r="K109" s="195"/>
      <c r="L109" s="195"/>
      <c r="M109" s="195"/>
    </row>
    <row r="110" spans="1:13">
      <c r="A110" s="126" t="s">
        <v>90</v>
      </c>
      <c r="B110" s="126" t="s">
        <v>91</v>
      </c>
      <c r="C110" s="126" t="s">
        <v>91</v>
      </c>
      <c r="D110" s="126" t="s">
        <v>91</v>
      </c>
      <c r="E110" s="127" t="s">
        <v>92</v>
      </c>
      <c r="F110" s="18"/>
      <c r="G110" s="18"/>
      <c r="H110" s="125"/>
      <c r="I110" s="122"/>
      <c r="J110" s="122"/>
      <c r="K110" s="122"/>
      <c r="L110" s="122"/>
      <c r="M110" s="123"/>
    </row>
    <row r="111" spans="1:13">
      <c r="A111" s="124" t="s">
        <v>159</v>
      </c>
      <c r="B111" s="124">
        <v>1.9</v>
      </c>
      <c r="C111" s="124">
        <v>1.9</v>
      </c>
      <c r="D111" s="124">
        <v>1.5</v>
      </c>
      <c r="E111" s="124">
        <f>D111+C111+B111</f>
        <v>5.3</v>
      </c>
      <c r="F111" s="18"/>
      <c r="G111" s="18"/>
      <c r="H111" s="125"/>
      <c r="I111" s="125"/>
      <c r="J111" s="125"/>
      <c r="K111" s="125"/>
      <c r="L111" s="125"/>
      <c r="M111" s="125"/>
    </row>
    <row r="112" spans="1:13">
      <c r="A112" s="124" t="s">
        <v>160</v>
      </c>
      <c r="B112" s="124">
        <v>1.6</v>
      </c>
      <c r="C112" s="124">
        <v>1.6</v>
      </c>
      <c r="D112" s="124">
        <v>1.5</v>
      </c>
      <c r="E112" s="124">
        <f>D112+C112+B112</f>
        <v>4.7</v>
      </c>
      <c r="F112" s="18"/>
      <c r="G112" s="18"/>
      <c r="H112" s="125"/>
      <c r="I112" s="125"/>
      <c r="J112" s="125"/>
      <c r="K112" s="125"/>
      <c r="L112" s="125"/>
      <c r="M112" s="125"/>
    </row>
    <row r="113" spans="1:13">
      <c r="A113" s="124" t="s">
        <v>161</v>
      </c>
      <c r="B113" s="124">
        <v>2</v>
      </c>
      <c r="C113" s="124">
        <v>2</v>
      </c>
      <c r="D113" s="124">
        <v>1.5</v>
      </c>
      <c r="E113" s="124">
        <f t="shared" ref="E113:E114" si="2">D113+C113+B113</f>
        <v>5.5</v>
      </c>
      <c r="F113" s="125"/>
      <c r="G113" s="18"/>
      <c r="H113" s="125"/>
      <c r="I113" s="125"/>
      <c r="J113" s="125"/>
      <c r="K113" s="125"/>
      <c r="L113" s="125"/>
      <c r="M113" s="125"/>
    </row>
    <row r="114" spans="1:13">
      <c r="A114" s="124" t="s">
        <v>162</v>
      </c>
      <c r="B114" s="124">
        <v>1.6</v>
      </c>
      <c r="C114" s="124">
        <v>1.6</v>
      </c>
      <c r="D114" s="124">
        <v>1.5</v>
      </c>
      <c r="E114" s="124">
        <f t="shared" si="2"/>
        <v>4.7</v>
      </c>
      <c r="F114" s="125"/>
      <c r="G114" s="18"/>
      <c r="H114" s="125"/>
      <c r="I114" s="125"/>
      <c r="J114" s="125"/>
      <c r="K114" s="125"/>
      <c r="L114" s="125"/>
      <c r="M114" s="125"/>
    </row>
    <row r="115" spans="1:13">
      <c r="A115" s="125"/>
      <c r="B115" s="125"/>
      <c r="C115" s="125"/>
      <c r="D115" s="125"/>
      <c r="E115" s="125"/>
      <c r="F115" s="125"/>
      <c r="G115" s="18"/>
      <c r="H115" s="125"/>
      <c r="I115" s="125"/>
      <c r="J115" s="125"/>
      <c r="K115" s="125"/>
      <c r="L115" s="125"/>
      <c r="M115" s="125"/>
    </row>
    <row r="116" spans="1:13">
      <c r="A116" s="18"/>
      <c r="B116" s="18"/>
      <c r="C116" s="18"/>
      <c r="D116" s="18"/>
      <c r="E116" s="18"/>
      <c r="F116" s="18"/>
      <c r="G116" s="18"/>
      <c r="H116" s="125"/>
      <c r="I116" s="125"/>
      <c r="J116" s="125"/>
      <c r="K116" s="125"/>
      <c r="L116" s="125"/>
      <c r="M116" s="125"/>
    </row>
    <row r="117" spans="1:13" ht="18.75">
      <c r="A117" s="193" t="s">
        <v>163</v>
      </c>
      <c r="B117" s="194"/>
      <c r="C117" s="194"/>
      <c r="D117" s="194"/>
      <c r="E117" s="194"/>
      <c r="F117" s="18"/>
      <c r="G117" s="18"/>
      <c r="H117" s="125"/>
      <c r="I117" s="195"/>
      <c r="J117" s="195"/>
      <c r="K117" s="195"/>
      <c r="L117" s="195"/>
      <c r="M117" s="195"/>
    </row>
    <row r="118" spans="1:13">
      <c r="A118" s="126" t="s">
        <v>90</v>
      </c>
      <c r="B118" s="126" t="s">
        <v>91</v>
      </c>
      <c r="C118" s="126" t="s">
        <v>91</v>
      </c>
      <c r="D118" s="126" t="s">
        <v>91</v>
      </c>
      <c r="E118" s="127" t="s">
        <v>92</v>
      </c>
      <c r="F118" s="18"/>
      <c r="G118" s="18"/>
      <c r="H118" s="125"/>
      <c r="I118" s="122"/>
      <c r="J118" s="122"/>
      <c r="K118" s="122"/>
      <c r="L118" s="122"/>
      <c r="M118" s="123"/>
    </row>
    <row r="119" spans="1:13">
      <c r="A119" s="124" t="s">
        <v>164</v>
      </c>
      <c r="B119" s="124">
        <v>2</v>
      </c>
      <c r="C119" s="124">
        <v>2</v>
      </c>
      <c r="D119" s="124">
        <v>1.5</v>
      </c>
      <c r="E119" s="124">
        <f>D119+C119+B119</f>
        <v>5.5</v>
      </c>
      <c r="F119" s="18"/>
      <c r="G119" s="18"/>
      <c r="H119" s="125"/>
      <c r="I119" s="125"/>
      <c r="J119" s="125"/>
      <c r="K119" s="125"/>
      <c r="L119" s="125"/>
      <c r="M119" s="125"/>
    </row>
    <row r="120" spans="1:13">
      <c r="A120" s="124" t="s">
        <v>165</v>
      </c>
      <c r="B120" s="124">
        <v>1.6</v>
      </c>
      <c r="C120" s="124">
        <v>1.6</v>
      </c>
      <c r="D120" s="124">
        <v>1.5</v>
      </c>
      <c r="E120" s="124">
        <f>D120+C120+B120</f>
        <v>4.7</v>
      </c>
      <c r="F120" s="18"/>
      <c r="G120" s="18"/>
      <c r="H120" s="125"/>
      <c r="I120" s="125"/>
      <c r="J120" s="125"/>
      <c r="K120" s="125"/>
      <c r="L120" s="125"/>
      <c r="M120" s="125"/>
    </row>
    <row r="121" spans="1:13">
      <c r="A121" s="124" t="s">
        <v>166</v>
      </c>
      <c r="B121" s="124">
        <v>2</v>
      </c>
      <c r="C121" s="124">
        <v>2</v>
      </c>
      <c r="D121" s="124">
        <v>1.5</v>
      </c>
      <c r="E121" s="124">
        <f t="shared" ref="E121:E122" si="3">D121+C121+B121</f>
        <v>5.5</v>
      </c>
      <c r="F121" s="18"/>
      <c r="G121" s="18"/>
      <c r="H121" s="125"/>
      <c r="I121" s="125"/>
      <c r="J121" s="125"/>
      <c r="K121" s="125"/>
      <c r="L121" s="125"/>
      <c r="M121" s="125"/>
    </row>
    <row r="122" spans="1:13">
      <c r="A122" s="124" t="s">
        <v>167</v>
      </c>
      <c r="B122" s="124">
        <v>1.6</v>
      </c>
      <c r="C122" s="124">
        <v>1.6</v>
      </c>
      <c r="D122" s="124">
        <v>1.5</v>
      </c>
      <c r="E122" s="124">
        <f t="shared" si="3"/>
        <v>4.7</v>
      </c>
      <c r="F122" s="18"/>
      <c r="G122" s="18"/>
      <c r="H122" s="125"/>
      <c r="I122" s="125"/>
      <c r="J122" s="125"/>
      <c r="K122" s="125"/>
      <c r="L122" s="125"/>
      <c r="M122" s="125"/>
    </row>
    <row r="123" spans="1:13">
      <c r="A123" s="18"/>
      <c r="B123" s="18"/>
      <c r="C123" s="18"/>
      <c r="D123" s="18"/>
      <c r="E123" s="18"/>
      <c r="F123" s="18"/>
      <c r="G123" s="18"/>
      <c r="H123" s="125"/>
      <c r="I123" s="125"/>
      <c r="J123" s="125"/>
      <c r="K123" s="125"/>
      <c r="L123" s="125"/>
      <c r="M123" s="125"/>
    </row>
    <row r="124" spans="1:13">
      <c r="A124" s="18"/>
      <c r="B124" s="18"/>
      <c r="C124" s="18"/>
      <c r="D124" s="18"/>
      <c r="E124" s="18"/>
      <c r="F124" s="18"/>
      <c r="G124" s="18"/>
      <c r="H124" s="125"/>
      <c r="I124" s="125"/>
      <c r="J124" s="125"/>
      <c r="K124" s="125"/>
      <c r="L124" s="125"/>
      <c r="M124" s="125"/>
    </row>
    <row r="125" spans="1:13" ht="18.75">
      <c r="A125" s="193" t="s">
        <v>168</v>
      </c>
      <c r="B125" s="194"/>
      <c r="C125" s="194"/>
      <c r="D125" s="194"/>
      <c r="E125" s="194"/>
      <c r="F125" s="18"/>
      <c r="G125" s="18"/>
      <c r="H125" s="125"/>
      <c r="I125" s="195"/>
      <c r="J125" s="195"/>
      <c r="K125" s="195"/>
      <c r="L125" s="195"/>
      <c r="M125" s="195"/>
    </row>
    <row r="126" spans="1:13">
      <c r="A126" s="126" t="s">
        <v>90</v>
      </c>
      <c r="B126" s="126" t="s">
        <v>91</v>
      </c>
      <c r="C126" s="126" t="s">
        <v>91</v>
      </c>
      <c r="D126" s="126" t="s">
        <v>91</v>
      </c>
      <c r="E126" s="127" t="s">
        <v>92</v>
      </c>
      <c r="F126" s="18"/>
      <c r="G126" s="18"/>
      <c r="H126" s="125"/>
      <c r="I126" s="122"/>
      <c r="J126" s="122"/>
      <c r="K126" s="122"/>
      <c r="L126" s="122"/>
      <c r="M126" s="123"/>
    </row>
    <row r="127" spans="1:13">
      <c r="A127" s="124" t="s">
        <v>169</v>
      </c>
      <c r="B127" s="124">
        <v>1.6</v>
      </c>
      <c r="C127" s="124">
        <v>1.6</v>
      </c>
      <c r="D127" s="124">
        <v>1.5</v>
      </c>
      <c r="E127" s="124">
        <f>D127+C127+B127</f>
        <v>4.7</v>
      </c>
      <c r="F127" s="18"/>
      <c r="G127" s="18"/>
      <c r="H127" s="125"/>
      <c r="I127" s="125"/>
      <c r="J127" s="125"/>
      <c r="K127" s="125"/>
      <c r="L127" s="125"/>
      <c r="M127" s="125"/>
    </row>
    <row r="128" spans="1:13">
      <c r="A128" s="124" t="s">
        <v>170</v>
      </c>
      <c r="B128" s="124">
        <v>1.6</v>
      </c>
      <c r="C128" s="124">
        <v>1.6</v>
      </c>
      <c r="D128" s="124">
        <v>1.5</v>
      </c>
      <c r="E128" s="124">
        <f>D128+C128+B128</f>
        <v>4.7</v>
      </c>
      <c r="F128" s="18"/>
      <c r="G128" s="18"/>
      <c r="H128" s="125"/>
      <c r="I128" s="125"/>
      <c r="J128" s="125"/>
      <c r="K128" s="125"/>
      <c r="L128" s="125"/>
      <c r="M128" s="125"/>
    </row>
    <row r="129" spans="1:13">
      <c r="A129" s="124" t="s">
        <v>171</v>
      </c>
      <c r="B129" s="124">
        <v>1.6</v>
      </c>
      <c r="C129" s="124">
        <v>1.6</v>
      </c>
      <c r="D129" s="124">
        <v>1.5</v>
      </c>
      <c r="E129" s="124">
        <f t="shared" ref="E129:E130" si="4">D129+C129+B129</f>
        <v>4.7</v>
      </c>
      <c r="F129" s="18"/>
      <c r="G129" s="18"/>
      <c r="H129" s="125"/>
      <c r="I129" s="125"/>
      <c r="J129" s="125"/>
      <c r="K129" s="125"/>
      <c r="L129" s="125"/>
      <c r="M129" s="125"/>
    </row>
    <row r="130" spans="1:13">
      <c r="A130" s="124" t="s">
        <v>172</v>
      </c>
      <c r="B130" s="124">
        <v>1.6</v>
      </c>
      <c r="C130" s="124">
        <v>1.6</v>
      </c>
      <c r="D130" s="124">
        <v>1.5</v>
      </c>
      <c r="E130" s="124">
        <f t="shared" si="4"/>
        <v>4.7</v>
      </c>
      <c r="F130" s="18"/>
      <c r="G130" s="18"/>
      <c r="H130" s="125"/>
      <c r="I130" s="125"/>
      <c r="J130" s="125"/>
      <c r="K130" s="125"/>
      <c r="L130" s="125"/>
      <c r="M130" s="125"/>
    </row>
    <row r="131" spans="1:13">
      <c r="A131" s="18"/>
      <c r="B131" s="18"/>
      <c r="C131" s="18"/>
      <c r="D131" s="18"/>
      <c r="E131" s="18"/>
      <c r="F131" s="18"/>
      <c r="G131" s="18"/>
      <c r="H131" s="125"/>
      <c r="I131" s="125"/>
      <c r="J131" s="125"/>
      <c r="K131" s="125"/>
      <c r="L131" s="125"/>
      <c r="M131" s="125"/>
    </row>
    <row r="132" spans="1:13">
      <c r="A132" s="18"/>
      <c r="B132" s="18"/>
      <c r="C132" s="18"/>
      <c r="D132" s="18"/>
      <c r="E132" s="18"/>
      <c r="F132" s="18"/>
      <c r="G132" s="18"/>
      <c r="H132" s="125"/>
      <c r="I132" s="125"/>
      <c r="J132" s="125"/>
      <c r="K132" s="125"/>
      <c r="L132" s="125"/>
      <c r="M132" s="125"/>
    </row>
    <row r="133" spans="1:13" ht="18.75">
      <c r="A133" s="193" t="s">
        <v>173</v>
      </c>
      <c r="B133" s="194"/>
      <c r="C133" s="194"/>
      <c r="D133" s="194"/>
      <c r="E133" s="194"/>
      <c r="F133" s="18"/>
      <c r="G133" s="18"/>
      <c r="H133" s="125"/>
      <c r="I133" s="195"/>
      <c r="J133" s="195"/>
      <c r="K133" s="195"/>
      <c r="L133" s="195"/>
      <c r="M133" s="195"/>
    </row>
    <row r="134" spans="1:13">
      <c r="A134" s="126" t="s">
        <v>90</v>
      </c>
      <c r="B134" s="126" t="s">
        <v>91</v>
      </c>
      <c r="C134" s="126" t="s">
        <v>91</v>
      </c>
      <c r="D134" s="126" t="s">
        <v>91</v>
      </c>
      <c r="E134" s="127" t="s">
        <v>92</v>
      </c>
      <c r="F134" s="18"/>
      <c r="G134" s="18"/>
      <c r="H134" s="125"/>
      <c r="I134" s="122"/>
      <c r="J134" s="122"/>
      <c r="K134" s="122"/>
      <c r="L134" s="122"/>
      <c r="M134" s="123"/>
    </row>
    <row r="135" spans="1:13">
      <c r="A135" s="124" t="s">
        <v>174</v>
      </c>
      <c r="B135" s="124">
        <v>1.6</v>
      </c>
      <c r="C135" s="124">
        <v>1.6</v>
      </c>
      <c r="D135" s="124">
        <v>1.5</v>
      </c>
      <c r="E135" s="124">
        <f>D135+C135+B135</f>
        <v>4.7</v>
      </c>
      <c r="F135" s="18"/>
      <c r="G135" s="18"/>
      <c r="H135" s="125"/>
      <c r="I135" s="125"/>
      <c r="J135" s="125"/>
      <c r="K135" s="125"/>
      <c r="L135" s="125"/>
      <c r="M135" s="125"/>
    </row>
    <row r="136" spans="1:13">
      <c r="A136" s="124" t="s">
        <v>175</v>
      </c>
      <c r="B136" s="124">
        <v>1.6</v>
      </c>
      <c r="C136" s="124">
        <v>1.6</v>
      </c>
      <c r="D136" s="124">
        <v>1.5</v>
      </c>
      <c r="E136" s="124">
        <f>D136+C136+B136</f>
        <v>4.7</v>
      </c>
      <c r="F136" s="18"/>
      <c r="G136" s="18"/>
      <c r="H136" s="125"/>
      <c r="I136" s="125"/>
      <c r="J136" s="125"/>
      <c r="K136" s="125"/>
      <c r="L136" s="125"/>
      <c r="M136" s="125"/>
    </row>
    <row r="137" spans="1:13">
      <c r="A137" s="124" t="s">
        <v>176</v>
      </c>
      <c r="B137" s="124">
        <v>1.6</v>
      </c>
      <c r="C137" s="124">
        <v>1.6</v>
      </c>
      <c r="D137" s="124">
        <v>1.5</v>
      </c>
      <c r="E137" s="124">
        <f t="shared" ref="E137:E138" si="5">D137+C137+B137</f>
        <v>4.7</v>
      </c>
      <c r="F137" s="18"/>
      <c r="G137" s="18"/>
      <c r="H137" s="125"/>
      <c r="I137" s="125"/>
      <c r="J137" s="125"/>
      <c r="K137" s="125"/>
      <c r="L137" s="125"/>
      <c r="M137" s="125"/>
    </row>
    <row r="138" spans="1:13">
      <c r="A138" s="124" t="s">
        <v>177</v>
      </c>
      <c r="B138" s="124">
        <v>1.6</v>
      </c>
      <c r="C138" s="124">
        <v>1.6</v>
      </c>
      <c r="D138" s="124">
        <v>1.5</v>
      </c>
      <c r="E138" s="124">
        <f t="shared" si="5"/>
        <v>4.7</v>
      </c>
      <c r="F138" s="18"/>
      <c r="G138" s="18"/>
      <c r="H138" s="125"/>
      <c r="I138" s="125"/>
      <c r="J138" s="125"/>
      <c r="K138" s="125"/>
      <c r="L138" s="125"/>
      <c r="M138" s="125"/>
    </row>
    <row r="139" spans="1:13">
      <c r="A139" s="18"/>
      <c r="B139" s="18"/>
      <c r="C139" s="18"/>
      <c r="D139" s="18"/>
      <c r="E139" s="18"/>
      <c r="F139" s="18"/>
      <c r="G139" s="18"/>
      <c r="H139" s="125"/>
      <c r="I139" s="125"/>
      <c r="J139" s="125"/>
      <c r="K139" s="125"/>
      <c r="L139" s="125"/>
      <c r="M139" s="125"/>
    </row>
    <row r="140" spans="1:13">
      <c r="A140" s="18"/>
      <c r="B140" s="18"/>
      <c r="C140" s="18"/>
      <c r="D140" s="18"/>
      <c r="E140" s="18"/>
      <c r="F140" s="18"/>
      <c r="G140" s="18"/>
      <c r="H140" s="125"/>
      <c r="I140" s="125"/>
      <c r="J140" s="125"/>
      <c r="K140" s="125"/>
      <c r="L140" s="125"/>
      <c r="M140" s="125"/>
    </row>
    <row r="141" spans="1:13" ht="18.75">
      <c r="A141" s="193" t="s">
        <v>178</v>
      </c>
      <c r="B141" s="194"/>
      <c r="C141" s="194"/>
      <c r="D141" s="194"/>
      <c r="E141" s="194"/>
      <c r="F141" s="18"/>
      <c r="G141" s="18"/>
      <c r="H141" s="125"/>
      <c r="I141" s="195"/>
      <c r="J141" s="195"/>
      <c r="K141" s="195"/>
      <c r="L141" s="195"/>
      <c r="M141" s="195"/>
    </row>
    <row r="142" spans="1:13">
      <c r="A142" s="126" t="s">
        <v>90</v>
      </c>
      <c r="B142" s="126" t="s">
        <v>91</v>
      </c>
      <c r="C142" s="126" t="s">
        <v>91</v>
      </c>
      <c r="D142" s="126" t="s">
        <v>91</v>
      </c>
      <c r="E142" s="127" t="s">
        <v>92</v>
      </c>
      <c r="F142" s="18"/>
      <c r="G142" s="18"/>
      <c r="H142" s="125"/>
      <c r="I142" s="122"/>
      <c r="J142" s="122"/>
      <c r="K142" s="122"/>
      <c r="L142" s="122"/>
      <c r="M142" s="123"/>
    </row>
    <row r="143" spans="1:13">
      <c r="A143" s="124" t="s">
        <v>179</v>
      </c>
      <c r="B143" s="124">
        <v>1.5</v>
      </c>
      <c r="C143" s="124">
        <v>1.5</v>
      </c>
      <c r="D143" s="124">
        <v>1.5</v>
      </c>
      <c r="E143" s="124">
        <f>D143+C143+B143</f>
        <v>4.5</v>
      </c>
      <c r="F143" s="18"/>
      <c r="G143" s="18"/>
      <c r="H143" s="125"/>
      <c r="I143" s="125"/>
      <c r="J143" s="125"/>
      <c r="K143" s="125"/>
      <c r="L143" s="125"/>
      <c r="M143" s="125"/>
    </row>
    <row r="144" spans="1:13">
      <c r="A144" s="124" t="s">
        <v>180</v>
      </c>
      <c r="B144" s="124">
        <v>1.6</v>
      </c>
      <c r="C144" s="124">
        <v>1.6</v>
      </c>
      <c r="D144" s="124">
        <v>1.5</v>
      </c>
      <c r="E144" s="124">
        <f>D144+C144+B144</f>
        <v>4.7</v>
      </c>
      <c r="F144" s="18"/>
      <c r="G144" s="18"/>
      <c r="H144" s="125"/>
      <c r="I144" s="125"/>
      <c r="J144" s="125"/>
      <c r="K144" s="125"/>
      <c r="L144" s="125"/>
      <c r="M144" s="125"/>
    </row>
    <row r="145" spans="1:13">
      <c r="A145" s="124" t="s">
        <v>181</v>
      </c>
      <c r="B145" s="124">
        <v>1.5</v>
      </c>
      <c r="C145" s="124">
        <v>1.5</v>
      </c>
      <c r="D145" s="124">
        <v>1.5</v>
      </c>
      <c r="E145" s="124">
        <f t="shared" ref="E145:E146" si="6">D145+C145+B145</f>
        <v>4.5</v>
      </c>
      <c r="F145" s="18"/>
      <c r="G145" s="18"/>
      <c r="H145" s="125"/>
      <c r="I145" s="125"/>
      <c r="J145" s="125"/>
      <c r="K145" s="125"/>
      <c r="L145" s="125"/>
      <c r="M145" s="125"/>
    </row>
    <row r="146" spans="1:13">
      <c r="A146" s="124" t="s">
        <v>182</v>
      </c>
      <c r="B146" s="124">
        <v>1.5</v>
      </c>
      <c r="C146" s="124">
        <v>1.5</v>
      </c>
      <c r="D146" s="124">
        <v>1.5</v>
      </c>
      <c r="E146" s="124">
        <f t="shared" si="6"/>
        <v>4.5</v>
      </c>
      <c r="F146" s="18"/>
      <c r="G146" s="18"/>
      <c r="H146" s="125"/>
      <c r="I146" s="125"/>
      <c r="J146" s="125"/>
      <c r="K146" s="125"/>
      <c r="L146" s="125"/>
      <c r="M146" s="125"/>
    </row>
    <row r="147" spans="1:13">
      <c r="A147" s="18"/>
      <c r="B147" s="18"/>
      <c r="C147" s="18"/>
      <c r="D147" s="18"/>
      <c r="E147" s="18"/>
      <c r="F147" s="18"/>
      <c r="G147" s="18"/>
      <c r="H147" s="125"/>
      <c r="I147" s="125"/>
      <c r="J147" s="125"/>
      <c r="K147" s="125"/>
      <c r="L147" s="125"/>
      <c r="M147" s="125"/>
    </row>
    <row r="148" spans="1:13">
      <c r="A148" s="18"/>
      <c r="B148" s="18"/>
      <c r="C148" s="18"/>
      <c r="D148" s="18"/>
      <c r="E148" s="18"/>
      <c r="F148" s="18"/>
      <c r="G148" s="18"/>
      <c r="H148" s="125"/>
      <c r="I148" s="125"/>
      <c r="J148" s="125"/>
      <c r="K148" s="125"/>
      <c r="L148" s="125"/>
      <c r="M148" s="125"/>
    </row>
    <row r="149" spans="1:13" ht="18.75">
      <c r="A149" s="193" t="s">
        <v>183</v>
      </c>
      <c r="B149" s="194"/>
      <c r="C149" s="194"/>
      <c r="D149" s="194"/>
      <c r="E149" s="194"/>
      <c r="F149" s="18"/>
      <c r="G149" s="18"/>
      <c r="H149" s="125"/>
      <c r="I149" s="195"/>
      <c r="J149" s="195"/>
      <c r="K149" s="195"/>
      <c r="L149" s="195"/>
      <c r="M149" s="195"/>
    </row>
    <row r="150" spans="1:13">
      <c r="A150" s="126" t="s">
        <v>90</v>
      </c>
      <c r="B150" s="126" t="s">
        <v>91</v>
      </c>
      <c r="C150" s="126" t="s">
        <v>91</v>
      </c>
      <c r="D150" s="126" t="s">
        <v>91</v>
      </c>
      <c r="E150" s="127" t="s">
        <v>92</v>
      </c>
      <c r="F150" s="18"/>
      <c r="G150" s="18"/>
      <c r="H150" s="125"/>
      <c r="I150" s="122"/>
      <c r="J150" s="122"/>
      <c r="K150" s="122"/>
      <c r="L150" s="122"/>
      <c r="M150" s="123"/>
    </row>
    <row r="151" spans="1:13">
      <c r="A151" s="124" t="s">
        <v>184</v>
      </c>
      <c r="B151" s="124">
        <v>2</v>
      </c>
      <c r="C151" s="124">
        <v>2</v>
      </c>
      <c r="D151" s="124">
        <v>1.5</v>
      </c>
      <c r="E151" s="124">
        <f>D151+C151+B151</f>
        <v>5.5</v>
      </c>
      <c r="F151" s="18"/>
      <c r="G151" s="18"/>
      <c r="H151" s="125"/>
      <c r="I151" s="125"/>
      <c r="J151" s="125"/>
      <c r="K151" s="125"/>
      <c r="L151" s="125"/>
      <c r="M151" s="125"/>
    </row>
    <row r="152" spans="1:13">
      <c r="A152" s="124" t="s">
        <v>185</v>
      </c>
      <c r="B152" s="124">
        <v>1.6</v>
      </c>
      <c r="C152" s="124">
        <v>1.6</v>
      </c>
      <c r="D152" s="124">
        <v>1.5</v>
      </c>
      <c r="E152" s="124">
        <f>D152+C152+B152</f>
        <v>4.7</v>
      </c>
      <c r="F152" s="18"/>
      <c r="G152" s="18"/>
      <c r="H152" s="125"/>
      <c r="I152" s="125"/>
      <c r="J152" s="125"/>
      <c r="K152" s="125"/>
      <c r="L152" s="125"/>
      <c r="M152" s="125"/>
    </row>
    <row r="153" spans="1:13">
      <c r="A153" s="124" t="s">
        <v>186</v>
      </c>
      <c r="B153" s="124">
        <v>2</v>
      </c>
      <c r="C153" s="124">
        <v>2</v>
      </c>
      <c r="D153" s="124">
        <v>1.5</v>
      </c>
      <c r="E153" s="124">
        <f t="shared" ref="E153:E154" si="7">D153+C153+B153</f>
        <v>5.5</v>
      </c>
      <c r="F153" s="18"/>
      <c r="G153" s="18"/>
      <c r="H153" s="125"/>
      <c r="I153" s="125"/>
      <c r="J153" s="125"/>
      <c r="K153" s="125"/>
      <c r="L153" s="125"/>
      <c r="M153" s="125"/>
    </row>
    <row r="154" spans="1:13">
      <c r="A154" s="124" t="s">
        <v>187</v>
      </c>
      <c r="B154" s="124">
        <v>1.5</v>
      </c>
      <c r="C154" s="124">
        <v>1.5</v>
      </c>
      <c r="D154" s="124">
        <v>1.5</v>
      </c>
      <c r="E154" s="124">
        <f t="shared" si="7"/>
        <v>4.5</v>
      </c>
      <c r="F154" s="18"/>
      <c r="G154" s="18"/>
      <c r="H154" s="125"/>
      <c r="I154" s="125"/>
      <c r="J154" s="125"/>
      <c r="K154" s="125"/>
      <c r="L154" s="125"/>
      <c r="M154" s="125"/>
    </row>
    <row r="155" spans="1:13">
      <c r="A155" s="18"/>
      <c r="B155" s="18"/>
      <c r="C155" s="18"/>
      <c r="D155" s="18"/>
      <c r="E155" s="18"/>
      <c r="F155" s="18"/>
      <c r="G155" s="18"/>
      <c r="H155" s="125"/>
      <c r="I155" s="125"/>
      <c r="J155" s="125"/>
      <c r="K155" s="125"/>
      <c r="L155" s="125"/>
      <c r="M155" s="125"/>
    </row>
    <row r="156" spans="1:13">
      <c r="A156" s="18"/>
      <c r="B156" s="18"/>
      <c r="C156" s="18"/>
      <c r="D156" s="18"/>
      <c r="E156" s="18"/>
      <c r="F156" s="18"/>
      <c r="G156" s="18"/>
      <c r="H156" s="125"/>
      <c r="I156" s="125"/>
      <c r="J156" s="125"/>
      <c r="K156" s="125"/>
      <c r="L156" s="125"/>
      <c r="M156" s="125"/>
    </row>
    <row r="157" spans="1:13" ht="18.75">
      <c r="A157" s="193" t="s">
        <v>188</v>
      </c>
      <c r="B157" s="194"/>
      <c r="C157" s="194"/>
      <c r="D157" s="194"/>
      <c r="E157" s="194"/>
      <c r="F157" s="18"/>
      <c r="G157" s="18"/>
      <c r="H157" s="125"/>
      <c r="I157" s="195"/>
      <c r="J157" s="195"/>
      <c r="K157" s="195"/>
      <c r="L157" s="195"/>
      <c r="M157" s="195"/>
    </row>
    <row r="158" spans="1:13">
      <c r="A158" s="126" t="s">
        <v>90</v>
      </c>
      <c r="B158" s="126" t="s">
        <v>91</v>
      </c>
      <c r="C158" s="126" t="s">
        <v>91</v>
      </c>
      <c r="D158" s="126" t="s">
        <v>91</v>
      </c>
      <c r="E158" s="127" t="s">
        <v>92</v>
      </c>
      <c r="F158" s="18"/>
      <c r="G158" s="18"/>
      <c r="H158" s="125"/>
      <c r="I158" s="122"/>
      <c r="J158" s="122"/>
      <c r="K158" s="122"/>
      <c r="L158" s="122"/>
      <c r="M158" s="123"/>
    </row>
    <row r="159" spans="1:13">
      <c r="A159" s="124" t="s">
        <v>189</v>
      </c>
      <c r="B159" s="124">
        <v>2.2000000000000002</v>
      </c>
      <c r="C159" s="124">
        <v>2.2000000000000002</v>
      </c>
      <c r="D159" s="124">
        <v>1.5</v>
      </c>
      <c r="E159" s="124">
        <f>D159+C159+B159</f>
        <v>5.9</v>
      </c>
      <c r="F159" s="18"/>
      <c r="G159" s="18"/>
      <c r="H159" s="125"/>
      <c r="I159" s="125"/>
      <c r="J159" s="125"/>
      <c r="K159" s="125"/>
      <c r="L159" s="125"/>
      <c r="M159" s="125"/>
    </row>
    <row r="160" spans="1:13">
      <c r="A160" s="124" t="s">
        <v>190</v>
      </c>
      <c r="B160" s="124">
        <v>1.5</v>
      </c>
      <c r="C160" s="124">
        <v>1.5</v>
      </c>
      <c r="D160" s="124">
        <v>1.5</v>
      </c>
      <c r="E160" s="124">
        <f>D160+C160+B160</f>
        <v>4.5</v>
      </c>
      <c r="F160" s="18"/>
      <c r="G160" s="18"/>
      <c r="H160" s="125"/>
      <c r="I160" s="125"/>
      <c r="J160" s="125"/>
      <c r="K160" s="125"/>
      <c r="L160" s="125"/>
      <c r="M160" s="125"/>
    </row>
    <row r="161" spans="1:13">
      <c r="A161" s="124" t="s">
        <v>191</v>
      </c>
      <c r="B161" s="124">
        <v>2.2000000000000002</v>
      </c>
      <c r="C161" s="124">
        <v>2.2000000000000002</v>
      </c>
      <c r="D161" s="124">
        <v>1.5</v>
      </c>
      <c r="E161" s="124">
        <f t="shared" ref="E161:E162" si="8">D161+C161+B161</f>
        <v>5.9</v>
      </c>
      <c r="F161" s="18"/>
      <c r="G161" s="18"/>
      <c r="H161" s="125"/>
      <c r="I161" s="125"/>
      <c r="J161" s="125"/>
      <c r="K161" s="125"/>
      <c r="L161" s="125"/>
      <c r="M161" s="125"/>
    </row>
    <row r="162" spans="1:13">
      <c r="A162" s="124" t="s">
        <v>192</v>
      </c>
      <c r="B162" s="124">
        <v>1.5</v>
      </c>
      <c r="C162" s="124">
        <v>1.5</v>
      </c>
      <c r="D162" s="124">
        <v>1.5</v>
      </c>
      <c r="E162" s="124">
        <f t="shared" si="8"/>
        <v>4.5</v>
      </c>
      <c r="F162" s="18"/>
      <c r="G162" s="18"/>
      <c r="H162" s="125"/>
      <c r="I162" s="125"/>
      <c r="J162" s="125"/>
      <c r="K162" s="125"/>
      <c r="L162" s="125"/>
      <c r="M162" s="125"/>
    </row>
    <row r="163" spans="1:13">
      <c r="A163" s="18"/>
      <c r="B163" s="18"/>
      <c r="C163" s="18"/>
      <c r="D163" s="18"/>
      <c r="E163" s="18"/>
      <c r="F163" s="18"/>
      <c r="G163" s="18"/>
      <c r="H163" s="125"/>
      <c r="I163" s="125"/>
      <c r="J163" s="125"/>
      <c r="K163" s="125"/>
      <c r="L163" s="125"/>
      <c r="M163" s="125"/>
    </row>
    <row r="164" spans="1:13">
      <c r="A164" s="18"/>
      <c r="B164" s="18"/>
      <c r="C164" s="18"/>
      <c r="D164" s="18"/>
      <c r="E164" s="18"/>
      <c r="F164" s="18"/>
      <c r="G164" s="18"/>
      <c r="H164" s="125"/>
      <c r="I164" s="125"/>
      <c r="J164" s="125"/>
      <c r="K164" s="125"/>
      <c r="L164" s="125"/>
      <c r="M164" s="125"/>
    </row>
    <row r="165" spans="1:13" ht="18.75">
      <c r="A165" s="193" t="s">
        <v>193</v>
      </c>
      <c r="B165" s="194"/>
      <c r="C165" s="194"/>
      <c r="D165" s="194"/>
      <c r="E165" s="194"/>
      <c r="F165" s="18"/>
      <c r="G165" s="18"/>
      <c r="H165" s="125"/>
      <c r="I165" s="195"/>
      <c r="J165" s="195"/>
      <c r="K165" s="195"/>
      <c r="L165" s="195"/>
      <c r="M165" s="195"/>
    </row>
    <row r="166" spans="1:13">
      <c r="A166" s="126" t="s">
        <v>90</v>
      </c>
      <c r="B166" s="126" t="s">
        <v>91</v>
      </c>
      <c r="C166" s="126" t="s">
        <v>91</v>
      </c>
      <c r="D166" s="126" t="s">
        <v>91</v>
      </c>
      <c r="E166" s="127" t="s">
        <v>92</v>
      </c>
      <c r="F166" s="18"/>
      <c r="G166" s="18"/>
      <c r="H166" s="125"/>
      <c r="I166" s="122"/>
      <c r="J166" s="122"/>
      <c r="K166" s="122"/>
      <c r="L166" s="122"/>
      <c r="M166" s="123"/>
    </row>
    <row r="167" spans="1:13">
      <c r="A167" s="124" t="s">
        <v>194</v>
      </c>
      <c r="B167" s="124">
        <v>2.2000000000000002</v>
      </c>
      <c r="C167" s="124">
        <v>2.2000000000000002</v>
      </c>
      <c r="D167" s="124">
        <v>1.5</v>
      </c>
      <c r="E167" s="124">
        <f>D167+C167+B167</f>
        <v>5.9</v>
      </c>
      <c r="F167" s="18"/>
      <c r="G167" s="18"/>
      <c r="H167" s="125"/>
      <c r="I167" s="125"/>
      <c r="J167" s="125"/>
      <c r="K167" s="125"/>
      <c r="L167" s="125"/>
      <c r="M167" s="125"/>
    </row>
    <row r="168" spans="1:13">
      <c r="A168" s="124" t="s">
        <v>195</v>
      </c>
      <c r="B168" s="124">
        <v>1.5</v>
      </c>
      <c r="C168" s="124">
        <v>1.5</v>
      </c>
      <c r="D168" s="124">
        <v>1.5</v>
      </c>
      <c r="E168" s="124">
        <f>D168+C168+B168</f>
        <v>4.5</v>
      </c>
      <c r="F168" s="18"/>
      <c r="G168" s="18"/>
      <c r="H168" s="125"/>
      <c r="I168" s="125"/>
      <c r="J168" s="125"/>
      <c r="K168" s="125"/>
      <c r="L168" s="125"/>
      <c r="M168" s="125"/>
    </row>
    <row r="169" spans="1:13">
      <c r="A169" s="124" t="s">
        <v>196</v>
      </c>
      <c r="B169" s="124">
        <v>2.2000000000000002</v>
      </c>
      <c r="C169" s="124">
        <v>2.2000000000000002</v>
      </c>
      <c r="D169" s="124">
        <v>1.5</v>
      </c>
      <c r="E169" s="124">
        <f t="shared" ref="E169:E170" si="9">D169+C169+B169</f>
        <v>5.9</v>
      </c>
      <c r="F169" s="18"/>
      <c r="G169" s="18"/>
      <c r="H169" s="125"/>
      <c r="I169" s="125"/>
      <c r="J169" s="125"/>
      <c r="K169" s="125"/>
      <c r="L169" s="125"/>
      <c r="M169" s="125"/>
    </row>
    <row r="170" spans="1:13">
      <c r="A170" s="124" t="s">
        <v>197</v>
      </c>
      <c r="B170" s="124">
        <v>1.5</v>
      </c>
      <c r="C170" s="124">
        <v>1.5</v>
      </c>
      <c r="D170" s="124">
        <v>1.5</v>
      </c>
      <c r="E170" s="124">
        <f t="shared" si="9"/>
        <v>4.5</v>
      </c>
      <c r="F170" s="18"/>
      <c r="G170" s="18"/>
      <c r="H170" s="125"/>
      <c r="I170" s="125"/>
      <c r="J170" s="125"/>
      <c r="K170" s="125"/>
      <c r="L170" s="125"/>
      <c r="M170" s="125"/>
    </row>
    <row r="171" spans="1:13">
      <c r="A171" s="18"/>
      <c r="B171" s="18"/>
      <c r="C171" s="18"/>
      <c r="D171" s="18"/>
      <c r="E171" s="18"/>
      <c r="F171" s="18"/>
      <c r="G171" s="18"/>
      <c r="H171" s="125"/>
      <c r="I171" s="125"/>
      <c r="J171" s="125"/>
      <c r="K171" s="125"/>
      <c r="L171" s="125"/>
      <c r="M171" s="125"/>
    </row>
    <row r="172" spans="1:13">
      <c r="A172" s="18"/>
      <c r="B172" s="18"/>
      <c r="C172" s="18"/>
      <c r="D172" s="18"/>
      <c r="E172" s="18"/>
      <c r="F172" s="18"/>
      <c r="G172" s="18"/>
      <c r="H172" s="125"/>
      <c r="I172" s="125"/>
      <c r="J172" s="125"/>
      <c r="K172" s="125"/>
      <c r="L172" s="125"/>
      <c r="M172" s="125"/>
    </row>
    <row r="173" spans="1:13" ht="18.75">
      <c r="A173" s="193" t="s">
        <v>198</v>
      </c>
      <c r="B173" s="194"/>
      <c r="C173" s="194"/>
      <c r="D173" s="194"/>
      <c r="E173" s="194"/>
      <c r="F173" s="18"/>
      <c r="G173" s="18"/>
      <c r="H173" s="125"/>
      <c r="I173" s="195"/>
      <c r="J173" s="195"/>
      <c r="K173" s="195"/>
      <c r="L173" s="195"/>
      <c r="M173" s="195"/>
    </row>
    <row r="174" spans="1:13">
      <c r="A174" s="126" t="s">
        <v>90</v>
      </c>
      <c r="B174" s="126" t="s">
        <v>91</v>
      </c>
      <c r="C174" s="126" t="s">
        <v>91</v>
      </c>
      <c r="D174" s="126" t="s">
        <v>91</v>
      </c>
      <c r="E174" s="127" t="s">
        <v>92</v>
      </c>
      <c r="F174" s="18"/>
      <c r="G174" s="18"/>
      <c r="H174" s="125"/>
      <c r="I174" s="122"/>
      <c r="J174" s="122"/>
      <c r="K174" s="122"/>
      <c r="L174" s="122"/>
      <c r="M174" s="123"/>
    </row>
    <row r="175" spans="1:13">
      <c r="A175" s="124" t="s">
        <v>199</v>
      </c>
      <c r="B175" s="124">
        <v>1.8</v>
      </c>
      <c r="C175" s="124">
        <v>1.8</v>
      </c>
      <c r="D175" s="124">
        <v>1.5</v>
      </c>
      <c r="E175" s="124">
        <f>D175+C175+B175</f>
        <v>5.0999999999999996</v>
      </c>
      <c r="F175" s="18"/>
      <c r="G175" s="18"/>
      <c r="H175" s="125"/>
      <c r="I175" s="125"/>
      <c r="J175" s="125"/>
      <c r="K175" s="125"/>
      <c r="L175" s="125"/>
      <c r="M175" s="125"/>
    </row>
    <row r="176" spans="1:13">
      <c r="A176" s="124" t="s">
        <v>200</v>
      </c>
      <c r="B176" s="124">
        <v>1.5</v>
      </c>
      <c r="C176" s="124">
        <v>1.5</v>
      </c>
      <c r="D176" s="124">
        <v>1.5</v>
      </c>
      <c r="E176" s="124">
        <f>D176+C176+B176</f>
        <v>4.5</v>
      </c>
      <c r="F176" s="18"/>
      <c r="G176" s="18"/>
      <c r="H176" s="125"/>
      <c r="I176" s="125"/>
      <c r="J176" s="125"/>
      <c r="K176" s="125"/>
      <c r="L176" s="125"/>
      <c r="M176" s="125"/>
    </row>
    <row r="177" spans="1:13">
      <c r="A177" s="124" t="s">
        <v>201</v>
      </c>
      <c r="B177" s="124">
        <v>1.8</v>
      </c>
      <c r="C177" s="124">
        <v>1.8</v>
      </c>
      <c r="D177" s="124">
        <v>1.5</v>
      </c>
      <c r="E177" s="124">
        <f t="shared" ref="E177:E178" si="10">D177+C177+B177</f>
        <v>5.0999999999999996</v>
      </c>
      <c r="F177" s="18"/>
      <c r="G177" s="18"/>
      <c r="H177" s="125"/>
      <c r="I177" s="125"/>
      <c r="J177" s="125"/>
      <c r="K177" s="125"/>
      <c r="L177" s="125"/>
      <c r="M177" s="125"/>
    </row>
    <row r="178" spans="1:13">
      <c r="A178" s="124" t="s">
        <v>202</v>
      </c>
      <c r="B178" s="124">
        <v>1.5</v>
      </c>
      <c r="C178" s="124">
        <v>1.5</v>
      </c>
      <c r="D178" s="124">
        <v>1.5</v>
      </c>
      <c r="E178" s="124">
        <f t="shared" si="10"/>
        <v>4.5</v>
      </c>
      <c r="F178" s="18"/>
      <c r="G178" s="18"/>
      <c r="H178" s="125"/>
      <c r="I178" s="125"/>
      <c r="J178" s="125"/>
      <c r="K178" s="125"/>
      <c r="L178" s="125"/>
      <c r="M178" s="125"/>
    </row>
    <row r="179" spans="1:13">
      <c r="A179" s="18"/>
      <c r="B179" s="18"/>
      <c r="C179" s="18"/>
      <c r="D179" s="18"/>
      <c r="E179" s="18"/>
      <c r="F179" s="18"/>
      <c r="G179" s="18"/>
      <c r="H179" s="125"/>
      <c r="I179" s="125"/>
      <c r="J179" s="125"/>
      <c r="K179" s="125"/>
      <c r="L179" s="125"/>
      <c r="M179" s="125"/>
    </row>
    <row r="180" spans="1:13">
      <c r="A180" s="18"/>
      <c r="B180" s="18"/>
      <c r="C180" s="18"/>
      <c r="D180" s="18"/>
      <c r="E180" s="18"/>
      <c r="F180" s="18"/>
      <c r="G180" s="18"/>
      <c r="H180" s="125"/>
      <c r="I180" s="125"/>
      <c r="J180" s="125"/>
      <c r="K180" s="125"/>
      <c r="L180" s="125"/>
      <c r="M180" s="125"/>
    </row>
    <row r="181" spans="1:13" ht="18.75">
      <c r="A181" s="193" t="s">
        <v>203</v>
      </c>
      <c r="B181" s="194"/>
      <c r="C181" s="194"/>
      <c r="D181" s="194"/>
      <c r="E181" s="194"/>
      <c r="F181" s="18"/>
      <c r="G181" s="18"/>
      <c r="H181" s="125"/>
      <c r="I181" s="195"/>
      <c r="J181" s="195"/>
      <c r="K181" s="195"/>
      <c r="L181" s="195"/>
      <c r="M181" s="195"/>
    </row>
    <row r="182" spans="1:13">
      <c r="A182" s="126" t="s">
        <v>90</v>
      </c>
      <c r="B182" s="126" t="s">
        <v>91</v>
      </c>
      <c r="C182" s="126" t="s">
        <v>91</v>
      </c>
      <c r="D182" s="126" t="s">
        <v>91</v>
      </c>
      <c r="E182" s="127" t="s">
        <v>92</v>
      </c>
      <c r="F182" s="18"/>
      <c r="G182" s="18"/>
      <c r="H182" s="125"/>
      <c r="I182" s="122"/>
      <c r="J182" s="122"/>
      <c r="K182" s="122"/>
      <c r="L182" s="122"/>
      <c r="M182" s="123"/>
    </row>
    <row r="183" spans="1:13">
      <c r="A183" s="124" t="s">
        <v>204</v>
      </c>
      <c r="B183" s="124">
        <v>1.8</v>
      </c>
      <c r="C183" s="124">
        <v>1.8</v>
      </c>
      <c r="D183" s="124">
        <v>1.5</v>
      </c>
      <c r="E183" s="124">
        <f>D183+C183+B183</f>
        <v>5.0999999999999996</v>
      </c>
      <c r="F183" s="18"/>
      <c r="G183" s="18"/>
      <c r="H183" s="125"/>
      <c r="I183" s="125"/>
      <c r="J183" s="125"/>
      <c r="K183" s="125"/>
      <c r="L183" s="125"/>
      <c r="M183" s="125"/>
    </row>
    <row r="184" spans="1:13">
      <c r="A184" s="124" t="s">
        <v>205</v>
      </c>
      <c r="B184" s="124">
        <v>1.5</v>
      </c>
      <c r="C184" s="124">
        <v>1.5</v>
      </c>
      <c r="D184" s="124">
        <v>1.5</v>
      </c>
      <c r="E184" s="124">
        <f>D184+C184+B184</f>
        <v>4.5</v>
      </c>
      <c r="F184" s="18"/>
      <c r="G184" s="18"/>
      <c r="H184" s="125"/>
      <c r="I184" s="125"/>
      <c r="J184" s="125"/>
      <c r="K184" s="125"/>
      <c r="L184" s="125"/>
      <c r="M184" s="125"/>
    </row>
    <row r="185" spans="1:13">
      <c r="A185" s="124" t="s">
        <v>206</v>
      </c>
      <c r="B185" s="124">
        <v>1.8</v>
      </c>
      <c r="C185" s="124">
        <v>1.8</v>
      </c>
      <c r="D185" s="124">
        <v>1.5</v>
      </c>
      <c r="E185" s="124">
        <f t="shared" ref="E185:E186" si="11">D185+C185+B185</f>
        <v>5.0999999999999996</v>
      </c>
      <c r="F185" s="18"/>
      <c r="G185" s="18"/>
      <c r="H185" s="125"/>
      <c r="I185" s="125"/>
      <c r="J185" s="125"/>
      <c r="K185" s="125"/>
      <c r="L185" s="125"/>
      <c r="M185" s="125"/>
    </row>
    <row r="186" spans="1:13">
      <c r="A186" s="124" t="s">
        <v>207</v>
      </c>
      <c r="B186" s="124">
        <v>1.5</v>
      </c>
      <c r="C186" s="124">
        <v>1.5</v>
      </c>
      <c r="D186" s="124">
        <v>1.5</v>
      </c>
      <c r="E186" s="124">
        <f t="shared" si="11"/>
        <v>4.5</v>
      </c>
      <c r="F186" s="18"/>
      <c r="G186" s="18"/>
      <c r="H186" s="125"/>
      <c r="I186" s="125"/>
      <c r="J186" s="125"/>
      <c r="K186" s="125"/>
      <c r="L186" s="125"/>
      <c r="M186" s="125"/>
    </row>
    <row r="187" spans="1:13">
      <c r="A187" s="18"/>
      <c r="B187" s="18"/>
      <c r="C187" s="18"/>
      <c r="D187" s="18"/>
      <c r="E187" s="18"/>
      <c r="F187" s="18"/>
      <c r="G187" s="18"/>
      <c r="H187" s="125"/>
      <c r="I187" s="125"/>
      <c r="J187" s="125"/>
      <c r="K187" s="125"/>
      <c r="L187" s="125"/>
      <c r="M187" s="125"/>
    </row>
    <row r="188" spans="1:13">
      <c r="A188" s="18"/>
      <c r="B188" s="18"/>
      <c r="C188" s="18"/>
      <c r="D188" s="18"/>
      <c r="E188" s="18"/>
      <c r="F188" s="18"/>
      <c r="G188" s="18"/>
      <c r="H188" s="125"/>
      <c r="I188" s="125"/>
      <c r="J188" s="125"/>
      <c r="K188" s="125"/>
      <c r="L188" s="125"/>
      <c r="M188" s="125"/>
    </row>
    <row r="189" spans="1:13">
      <c r="A189" s="18"/>
      <c r="B189" s="18"/>
      <c r="C189" s="18"/>
      <c r="D189" s="18"/>
      <c r="E189" s="18"/>
      <c r="F189" s="18"/>
      <c r="G189" s="18"/>
      <c r="H189" s="125"/>
      <c r="I189" s="125"/>
      <c r="J189" s="125"/>
      <c r="K189" s="125"/>
      <c r="L189" s="125"/>
      <c r="M189" s="125"/>
    </row>
    <row r="190" spans="1:13">
      <c r="A190" s="196" t="s">
        <v>208</v>
      </c>
      <c r="B190" s="197"/>
      <c r="C190" s="197"/>
      <c r="D190" s="198"/>
      <c r="E190" s="128">
        <f>SUM(E2:E189)</f>
        <v>464.69999999999987</v>
      </c>
      <c r="F190" s="18"/>
      <c r="G190" s="128" t="s">
        <v>209</v>
      </c>
      <c r="H190" s="128" t="s">
        <v>210</v>
      </c>
      <c r="I190" s="128" t="s">
        <v>211</v>
      </c>
      <c r="J190" s="125"/>
      <c r="K190" s="125"/>
      <c r="L190" s="125"/>
      <c r="M190" s="125"/>
    </row>
    <row r="191" spans="1:13">
      <c r="A191" s="18"/>
      <c r="B191" s="18"/>
      <c r="C191" s="18"/>
      <c r="D191" s="18"/>
      <c r="E191" s="18"/>
      <c r="F191" s="18"/>
      <c r="G191" s="124">
        <v>464.7</v>
      </c>
      <c r="H191" s="124">
        <v>0.25</v>
      </c>
      <c r="I191" s="124">
        <f>ROUND(G191*H191,2)</f>
        <v>116.18</v>
      </c>
      <c r="J191" s="125"/>
      <c r="K191" s="125"/>
      <c r="L191" s="125"/>
      <c r="M191" s="125"/>
    </row>
    <row r="192" spans="1:13">
      <c r="A192" s="18"/>
      <c r="B192" s="18"/>
      <c r="C192" s="18"/>
      <c r="D192" s="18"/>
      <c r="E192" s="18"/>
      <c r="F192" s="18"/>
      <c r="G192" s="18"/>
      <c r="H192" s="125"/>
      <c r="I192" s="125"/>
      <c r="J192" s="125"/>
      <c r="K192" s="125"/>
      <c r="L192" s="125"/>
      <c r="M192" s="125"/>
    </row>
    <row r="193" spans="1:13">
      <c r="A193" s="18"/>
      <c r="B193" s="18"/>
      <c r="C193" s="18"/>
      <c r="D193" s="18"/>
      <c r="E193" s="18"/>
      <c r="F193" s="18"/>
      <c r="G193" s="18"/>
      <c r="H193" s="125"/>
      <c r="I193" s="125"/>
      <c r="J193" s="125"/>
      <c r="K193" s="125"/>
      <c r="L193" s="125"/>
      <c r="M193" s="125"/>
    </row>
    <row r="194" spans="1:13">
      <c r="A194" s="18"/>
      <c r="B194" s="18"/>
      <c r="C194" s="18"/>
      <c r="D194" s="18"/>
      <c r="E194" s="18"/>
      <c r="F194" s="18"/>
      <c r="G194" s="18"/>
      <c r="H194" s="125"/>
      <c r="I194" s="125"/>
      <c r="J194" s="125"/>
      <c r="K194" s="125"/>
      <c r="L194" s="125"/>
      <c r="M194" s="125"/>
    </row>
    <row r="195" spans="1:13">
      <c r="A195" s="18"/>
      <c r="B195" s="18"/>
      <c r="C195" s="18"/>
      <c r="D195" s="18"/>
      <c r="E195" s="18"/>
      <c r="F195" s="18"/>
      <c r="G195" s="18"/>
      <c r="H195" s="18"/>
      <c r="I195" s="18"/>
      <c r="J195" s="18"/>
      <c r="K195" s="18"/>
      <c r="L195" s="18"/>
      <c r="M195" s="18"/>
    </row>
    <row r="196" spans="1:13">
      <c r="A196" s="18"/>
      <c r="B196" s="18"/>
      <c r="C196" s="18"/>
      <c r="D196" s="18"/>
      <c r="E196" s="18"/>
      <c r="F196" s="18"/>
      <c r="G196" s="18"/>
      <c r="H196" s="18"/>
      <c r="I196" s="18"/>
      <c r="J196" s="18"/>
      <c r="K196" s="18"/>
      <c r="L196" s="18"/>
      <c r="M196" s="18"/>
    </row>
  </sheetData>
  <mergeCells count="49">
    <mergeCell ref="A190:D190"/>
    <mergeCell ref="A165:E165"/>
    <mergeCell ref="I165:M165"/>
    <mergeCell ref="A173:E173"/>
    <mergeCell ref="I173:M173"/>
    <mergeCell ref="A181:E181"/>
    <mergeCell ref="I181:M181"/>
    <mergeCell ref="A141:E141"/>
    <mergeCell ref="I141:M141"/>
    <mergeCell ref="A149:E149"/>
    <mergeCell ref="I149:M149"/>
    <mergeCell ref="A157:E157"/>
    <mergeCell ref="I157:M157"/>
    <mergeCell ref="A117:E117"/>
    <mergeCell ref="I117:M117"/>
    <mergeCell ref="A125:E125"/>
    <mergeCell ref="I125:M125"/>
    <mergeCell ref="A133:E133"/>
    <mergeCell ref="I133:M133"/>
    <mergeCell ref="A93:E93"/>
    <mergeCell ref="I93:M93"/>
    <mergeCell ref="A101:E101"/>
    <mergeCell ref="I101:M101"/>
    <mergeCell ref="A109:E109"/>
    <mergeCell ref="I109:M109"/>
    <mergeCell ref="A69:E69"/>
    <mergeCell ref="I69:M69"/>
    <mergeCell ref="A77:E77"/>
    <mergeCell ref="I77:M77"/>
    <mergeCell ref="A85:E85"/>
    <mergeCell ref="I85:M85"/>
    <mergeCell ref="A45:E45"/>
    <mergeCell ref="I45:M45"/>
    <mergeCell ref="A53:E53"/>
    <mergeCell ref="I53:M53"/>
    <mergeCell ref="A61:E61"/>
    <mergeCell ref="I61:M61"/>
    <mergeCell ref="A21:E21"/>
    <mergeCell ref="I21:M21"/>
    <mergeCell ref="A29:E29"/>
    <mergeCell ref="I29:M29"/>
    <mergeCell ref="A37:E37"/>
    <mergeCell ref="I37:M37"/>
    <mergeCell ref="A1:E1"/>
    <mergeCell ref="I1:M1"/>
    <mergeCell ref="A7:E7"/>
    <mergeCell ref="I7:M7"/>
    <mergeCell ref="A13:E13"/>
    <mergeCell ref="I13:M13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8</vt:i4>
      </vt:variant>
      <vt:variant>
        <vt:lpstr>Intervalos nomeados</vt:lpstr>
      </vt:variant>
      <vt:variant>
        <vt:i4>10</vt:i4>
      </vt:variant>
    </vt:vector>
  </HeadingPairs>
  <TitlesOfParts>
    <vt:vector size="18" baseType="lpstr">
      <vt:lpstr>PLANILHA</vt:lpstr>
      <vt:lpstr>CRONOGRAMA</vt:lpstr>
      <vt:lpstr>BDI</vt:lpstr>
      <vt:lpstr>MEM DESC</vt:lpstr>
      <vt:lpstr>MEM CALC</vt:lpstr>
      <vt:lpstr>COMP</vt:lpstr>
      <vt:lpstr>COMP 01</vt:lpstr>
      <vt:lpstr>COMP 02</vt:lpstr>
      <vt:lpstr>BDI!Area_de_impressao</vt:lpstr>
      <vt:lpstr>COMP!Area_de_impressao</vt:lpstr>
      <vt:lpstr>CRONOGRAMA!Area_de_impressao</vt:lpstr>
      <vt:lpstr>'MEM CALC'!Area_de_impressao</vt:lpstr>
      <vt:lpstr>'MEM DESC'!Area_de_impressao</vt:lpstr>
      <vt:lpstr>PLANILHA!Area_de_impressao</vt:lpstr>
      <vt:lpstr>COMP!Titulos_de_impressao</vt:lpstr>
      <vt:lpstr>'MEM CALC'!Titulos_de_impressao</vt:lpstr>
      <vt:lpstr>'MEM DESC'!Titulos_de_impressao</vt:lpstr>
      <vt:lpstr>PLANILHA!Titulos_de_impressao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Cláudio</dc:creator>
  <cp:lastModifiedBy>Ouvidor</cp:lastModifiedBy>
  <cp:lastPrinted>2018-11-05T16:52:07Z</cp:lastPrinted>
  <dcterms:created xsi:type="dcterms:W3CDTF">2013-12-12T10:12:11Z</dcterms:created>
  <dcterms:modified xsi:type="dcterms:W3CDTF">2018-11-06T12:45:14Z</dcterms:modified>
</cp:coreProperties>
</file>